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8_{A026E5E9-AE06-4D96-B02B-1ABCCDC5359D}" xr6:coauthVersionLast="47" xr6:coauthVersionMax="47" xr10:uidLastSave="{00000000-0000-0000-0000-000000000000}"/>
  <bookViews>
    <workbookView xWindow="28680" yWindow="-120" windowWidth="29040" windowHeight="15720" tabRatio="803"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165" i="1" l="1"/>
  <c r="AT165" i="1" a="1"/>
  <c r="AT165" i="1" s="1"/>
  <c r="I164" i="1"/>
  <c r="C126" i="6"/>
  <c r="D126" i="6" s="1"/>
  <c r="G126" i="6"/>
  <c r="H126" i="6"/>
  <c r="T145" i="4"/>
  <c r="R145" i="4"/>
  <c r="S145" i="4"/>
  <c r="L145" i="4"/>
  <c r="N145" i="4"/>
  <c r="M145" i="4"/>
  <c r="I145" i="4"/>
  <c r="H145" i="4"/>
  <c r="F145" i="4"/>
  <c r="E145" i="4"/>
  <c r="D145" i="4"/>
  <c r="P145" i="4"/>
  <c r="I152" i="3"/>
  <c r="C152" i="3"/>
  <c r="D152" i="3"/>
  <c r="E152" i="3"/>
  <c r="W152" i="2"/>
  <c r="BM165" i="1"/>
  <c r="BN165" i="1" s="1"/>
  <c r="BE165" i="1"/>
  <c r="BD165" i="1"/>
  <c r="BC165" i="1"/>
  <c r="BB165" i="1"/>
  <c r="AX165" i="1"/>
  <c r="AY165" i="1" s="1"/>
  <c r="AS165" i="1"/>
  <c r="AR165" i="1"/>
  <c r="AP165" i="1"/>
  <c r="AL165" i="1"/>
  <c r="AK165" i="1"/>
  <c r="AJ165" i="1"/>
  <c r="AC165" i="1"/>
  <c r="R165" i="1"/>
  <c r="Q165" i="1"/>
  <c r="P165" i="1"/>
  <c r="O165" i="1"/>
  <c r="N165" i="1"/>
  <c r="M165" i="1"/>
  <c r="L165" i="1"/>
  <c r="K165" i="1"/>
  <c r="J165" i="1"/>
  <c r="I165" i="1"/>
  <c r="H165" i="1"/>
  <c r="G165" i="1"/>
  <c r="F165" i="1"/>
  <c r="W165" i="1"/>
  <c r="AB165" i="1"/>
  <c r="AD165" i="1"/>
  <c r="AE165" i="1"/>
  <c r="AF165" i="1"/>
  <c r="AG165" i="1"/>
  <c r="AN165" i="1"/>
  <c r="AK160" i="1"/>
  <c r="BM164" i="1"/>
  <c r="AZ164" i="1"/>
  <c r="F164" i="1"/>
  <c r="AK164" i="1"/>
  <c r="AL164" i="1" s="1"/>
  <c r="AG164" i="1"/>
  <c r="AE164" i="1"/>
  <c r="AD164" i="1"/>
  <c r="AC164" i="1"/>
  <c r="C125" i="6"/>
  <c r="D125" i="6" s="1"/>
  <c r="G125" i="6"/>
  <c r="H125" i="6" s="1"/>
  <c r="F143" i="4"/>
  <c r="E143" i="4"/>
  <c r="I143" i="4"/>
  <c r="S144" i="4"/>
  <c r="P144" i="4"/>
  <c r="M144" i="4"/>
  <c r="E144" i="4"/>
  <c r="D144" i="4"/>
  <c r="F144" i="4"/>
  <c r="H144" i="4"/>
  <c r="N144" i="4" s="1"/>
  <c r="I144" i="4"/>
  <c r="L144" i="4"/>
  <c r="R144" i="4"/>
  <c r="D151" i="3"/>
  <c r="C151" i="3"/>
  <c r="E151" i="3"/>
  <c r="I151" i="3"/>
  <c r="W151" i="2"/>
  <c r="BC164" i="1"/>
  <c r="BB164" i="1"/>
  <c r="BA164" i="1"/>
  <c r="AX164" i="1"/>
  <c r="BD164" i="1" s="1"/>
  <c r="H164" i="1"/>
  <c r="K164" i="1" s="1"/>
  <c r="N164" i="1" s="1"/>
  <c r="G164" i="1"/>
  <c r="W164" i="1"/>
  <c r="AB164" i="1"/>
  <c r="AF164" i="1"/>
  <c r="AJ164" i="1"/>
  <c r="AN164" i="1"/>
  <c r="AP164" i="1"/>
  <c r="AR164" i="1"/>
  <c r="AS164" i="1"/>
  <c r="AT164" i="1" s="1" a="1"/>
  <c r="AT164" i="1" s="1"/>
  <c r="C124" i="6"/>
  <c r="D124" i="6" s="1"/>
  <c r="G124" i="6"/>
  <c r="H124" i="6" s="1"/>
  <c r="R143" i="4"/>
  <c r="S143" i="4"/>
  <c r="T143" i="4" s="1"/>
  <c r="P143" i="4"/>
  <c r="N143" i="4"/>
  <c r="M143" i="4"/>
  <c r="L143" i="4"/>
  <c r="I142" i="4"/>
  <c r="H143" i="4"/>
  <c r="D143" i="4"/>
  <c r="C150" i="3"/>
  <c r="E150" i="3"/>
  <c r="I150" i="3"/>
  <c r="D150" i="3"/>
  <c r="W150" i="2"/>
  <c r="BM163" i="1"/>
  <c r="AY163" i="1"/>
  <c r="AZ163" i="1"/>
  <c r="BC163" i="1"/>
  <c r="BB163" i="1"/>
  <c r="BA163" i="1"/>
  <c r="AX163" i="1"/>
  <c r="AK163" i="1"/>
  <c r="AL163" i="1" s="1"/>
  <c r="AS163" i="1"/>
  <c r="AT163" i="1" s="1" a="1"/>
  <c r="AT163" i="1" s="1"/>
  <c r="AG163" i="1"/>
  <c r="AH163" i="1" s="1"/>
  <c r="AE163" i="1"/>
  <c r="H163" i="1"/>
  <c r="F163" i="1"/>
  <c r="Q163" i="1" s="1"/>
  <c r="G163" i="1"/>
  <c r="P163" i="1"/>
  <c r="W163" i="1"/>
  <c r="AB163" i="1"/>
  <c r="AC163" i="1"/>
  <c r="AD163" i="1"/>
  <c r="AF163" i="1"/>
  <c r="AJ163" i="1"/>
  <c r="AN163" i="1"/>
  <c r="AP163" i="1"/>
  <c r="AR163" i="1"/>
  <c r="BM162" i="1"/>
  <c r="I149" i="3"/>
  <c r="E149" i="3"/>
  <c r="D149" i="3"/>
  <c r="C149" i="3"/>
  <c r="C123" i="6"/>
  <c r="D123" i="6" s="1"/>
  <c r="G123" i="6"/>
  <c r="H123" i="6" s="1"/>
  <c r="P142" i="4"/>
  <c r="M142" i="4"/>
  <c r="L142" i="4"/>
  <c r="F142" i="4"/>
  <c r="H142" i="4"/>
  <c r="N142" i="4" s="1"/>
  <c r="D142" i="4"/>
  <c r="E142" i="4"/>
  <c r="R142" i="4"/>
  <c r="S142" i="4"/>
  <c r="T142" i="4"/>
  <c r="W149" i="2"/>
  <c r="BC162" i="1"/>
  <c r="BB162" i="1"/>
  <c r="BA162" i="1"/>
  <c r="AX162" i="1"/>
  <c r="AK162" i="1"/>
  <c r="AL162" i="1" s="1"/>
  <c r="AS162" i="1"/>
  <c r="AT162" i="1" s="1" a="1"/>
  <c r="AT162" i="1" s="1"/>
  <c r="AE162" i="1"/>
  <c r="H162" i="1"/>
  <c r="G162" i="1"/>
  <c r="F162" i="1"/>
  <c r="R162" i="1" s="1"/>
  <c r="W162" i="1"/>
  <c r="AG162" i="1" s="1"/>
  <c r="AB162" i="1"/>
  <c r="AC162" i="1"/>
  <c r="AD162" i="1"/>
  <c r="AF162" i="1"/>
  <c r="AJ162" i="1"/>
  <c r="AN162" i="1"/>
  <c r="AP162" i="1"/>
  <c r="AR162" i="1"/>
  <c r="E141" i="4"/>
  <c r="S141" i="4"/>
  <c r="M141" i="4"/>
  <c r="N141" i="4" s="1"/>
  <c r="I141" i="4"/>
  <c r="H141" i="4"/>
  <c r="F141" i="4"/>
  <c r="D141" i="4"/>
  <c r="K141" i="4"/>
  <c r="L141" i="4"/>
  <c r="P141" i="4"/>
  <c r="R141" i="4"/>
  <c r="T141" i="4"/>
  <c r="E140" i="4"/>
  <c r="W148" i="2"/>
  <c r="I148" i="3"/>
  <c r="E148" i="3"/>
  <c r="D148" i="3"/>
  <c r="C148" i="3"/>
  <c r="BC161" i="1"/>
  <c r="BB161" i="1"/>
  <c r="BA161" i="1"/>
  <c r="AX161" i="1"/>
  <c r="AS161" i="1"/>
  <c r="AT161" i="1" s="1" a="1"/>
  <c r="AT161" i="1" s="1"/>
  <c r="AK161" i="1"/>
  <c r="AE161" i="1"/>
  <c r="H161" i="1"/>
  <c r="G161" i="1"/>
  <c r="F161" i="1"/>
  <c r="AY161" i="1" s="1"/>
  <c r="W161" i="1"/>
  <c r="AB161" i="1"/>
  <c r="AC161" i="1"/>
  <c r="AD161" i="1"/>
  <c r="AF161" i="1"/>
  <c r="AG161" i="1"/>
  <c r="AJ161" i="1"/>
  <c r="AL161" i="1"/>
  <c r="AN161" i="1"/>
  <c r="AP161" i="1"/>
  <c r="AR161" i="1"/>
  <c r="BM161" i="1"/>
  <c r="C122" i="6"/>
  <c r="D122" i="6" s="1"/>
  <c r="G122" i="6"/>
  <c r="H122" i="6" s="1"/>
  <c r="D140" i="4"/>
  <c r="BM160" i="1"/>
  <c r="AE160" i="1"/>
  <c r="AC160" i="1"/>
  <c r="C147" i="3"/>
  <c r="D147" i="3"/>
  <c r="E147" i="3" s="1"/>
  <c r="K140" i="4"/>
  <c r="P140" i="4"/>
  <c r="I140" i="4"/>
  <c r="F140" i="4"/>
  <c r="F160" i="1"/>
  <c r="O160" i="1" s="1"/>
  <c r="Q160" i="1"/>
  <c r="R140" i="4"/>
  <c r="S140" i="4"/>
  <c r="T140" i="4" s="1"/>
  <c r="M140" i="4"/>
  <c r="N140" i="4" s="1"/>
  <c r="H140" i="4"/>
  <c r="L140" i="4"/>
  <c r="F139" i="4"/>
  <c r="E146" i="3"/>
  <c r="I147" i="3"/>
  <c r="W147" i="2"/>
  <c r="AL160" i="1"/>
  <c r="AR160" i="1"/>
  <c r="AS160" i="1"/>
  <c r="AT160" i="1" s="1" a="1"/>
  <c r="AT160" i="1" s="1"/>
  <c r="BB160" i="1"/>
  <c r="BC160" i="1"/>
  <c r="G160" i="1"/>
  <c r="J164" i="1" s="1"/>
  <c r="M164" i="1" s="1"/>
  <c r="H160" i="1"/>
  <c r="W160" i="1"/>
  <c r="AB160" i="1"/>
  <c r="AD160" i="1"/>
  <c r="AF160" i="1"/>
  <c r="AJ160" i="1"/>
  <c r="AN160" i="1"/>
  <c r="AP160" i="1"/>
  <c r="AX160" i="1"/>
  <c r="BA160" i="1"/>
  <c r="D121" i="6"/>
  <c r="C121" i="6"/>
  <c r="G121" i="6"/>
  <c r="H121" i="6" s="1"/>
  <c r="I139" i="4"/>
  <c r="I138" i="4"/>
  <c r="K139" i="4"/>
  <c r="D139" i="4"/>
  <c r="E139" i="4"/>
  <c r="H139" i="4"/>
  <c r="L139" i="4"/>
  <c r="M139" i="4"/>
  <c r="P139" i="4"/>
  <c r="R139" i="4"/>
  <c r="S139" i="4"/>
  <c r="C146" i="3"/>
  <c r="D146" i="3"/>
  <c r="I146" i="3"/>
  <c r="W146" i="2"/>
  <c r="AX159" i="1"/>
  <c r="AE159" i="1"/>
  <c r="F159" i="1"/>
  <c r="O159" i="1" s="1"/>
  <c r="G159" i="1"/>
  <c r="H159" i="1"/>
  <c r="W159" i="1"/>
  <c r="AB159" i="1"/>
  <c r="AC159" i="1"/>
  <c r="AD159" i="1"/>
  <c r="AF159" i="1"/>
  <c r="AJ159" i="1"/>
  <c r="AK159" i="1"/>
  <c r="AL159" i="1" s="1"/>
  <c r="AN159" i="1"/>
  <c r="AP159" i="1"/>
  <c r="AR159" i="1"/>
  <c r="AS159" i="1"/>
  <c r="AT159" i="1" a="1"/>
  <c r="AT159" i="1" s="1"/>
  <c r="BA159" i="1"/>
  <c r="BB159" i="1"/>
  <c r="BC159" i="1"/>
  <c r="BM159" i="1"/>
  <c r="G120" i="6"/>
  <c r="H120" i="6" s="1"/>
  <c r="C120" i="6"/>
  <c r="D120" i="6" s="1"/>
  <c r="C119" i="6"/>
  <c r="D119" i="6"/>
  <c r="G119" i="6"/>
  <c r="H119" i="6" s="1"/>
  <c r="S138" i="4"/>
  <c r="T138" i="4"/>
  <c r="P138" i="4"/>
  <c r="R138" i="4"/>
  <c r="M138" i="4"/>
  <c r="N138" i="4"/>
  <c r="K138" i="4"/>
  <c r="L138" i="4"/>
  <c r="H138" i="4"/>
  <c r="E138" i="4"/>
  <c r="F138" i="4"/>
  <c r="D138" i="4"/>
  <c r="I145" i="3"/>
  <c r="C145" i="3"/>
  <c r="D145" i="3"/>
  <c r="E145" i="3"/>
  <c r="W145" i="2"/>
  <c r="BM158" i="1"/>
  <c r="BA158" i="1"/>
  <c r="BB158" i="1"/>
  <c r="BC158" i="1"/>
  <c r="AX158" i="1"/>
  <c r="AY158" i="1" s="1"/>
  <c r="AS158" i="1"/>
  <c r="AT158" i="1" s="1" a="1"/>
  <c r="AT158" i="1" s="1"/>
  <c r="AK158" i="1"/>
  <c r="AL158" i="1" s="1"/>
  <c r="AN158" i="1"/>
  <c r="AR158" i="1"/>
  <c r="AJ158" i="1"/>
  <c r="AP158" i="1"/>
  <c r="AB158" i="1"/>
  <c r="AF158" i="1"/>
  <c r="AE158" i="1"/>
  <c r="AD158" i="1"/>
  <c r="AC158" i="1"/>
  <c r="W158" i="1"/>
  <c r="AG158" i="1" s="1"/>
  <c r="F158" i="1"/>
  <c r="O158" i="1" s="1"/>
  <c r="P158" i="1"/>
  <c r="G158" i="1"/>
  <c r="H158" i="1"/>
  <c r="G118" i="6"/>
  <c r="H118" i="6" s="1"/>
  <c r="S137" i="4"/>
  <c r="T137" i="4"/>
  <c r="P137" i="4"/>
  <c r="R137" i="4"/>
  <c r="M137" i="4"/>
  <c r="N137" i="4" s="1"/>
  <c r="K137" i="4"/>
  <c r="L137" i="4"/>
  <c r="H137" i="4"/>
  <c r="I137" i="4"/>
  <c r="D137" i="4"/>
  <c r="E137" i="4"/>
  <c r="F137" i="4"/>
  <c r="I144" i="3"/>
  <c r="C144" i="3"/>
  <c r="D144" i="3"/>
  <c r="E144" i="3"/>
  <c r="W144" i="2"/>
  <c r="BM157" i="1"/>
  <c r="BC157" i="1"/>
  <c r="BB157" i="1"/>
  <c r="BA157" i="1"/>
  <c r="AX157" i="1"/>
  <c r="AS157" i="1"/>
  <c r="AT157" i="1" s="1" a="1"/>
  <c r="AT157" i="1" s="1"/>
  <c r="AR157" i="1"/>
  <c r="AP157" i="1"/>
  <c r="AN157" i="1"/>
  <c r="AK157" i="1"/>
  <c r="AL157" i="1" s="1"/>
  <c r="AJ157" i="1"/>
  <c r="AB157" i="1"/>
  <c r="AF157" i="1"/>
  <c r="AE157" i="1"/>
  <c r="AD157" i="1"/>
  <c r="AC157" i="1"/>
  <c r="W157" i="1"/>
  <c r="AG157" i="1" s="1"/>
  <c r="H157" i="1"/>
  <c r="G157" i="1"/>
  <c r="F157" i="1"/>
  <c r="O157" i="1" s="1"/>
  <c r="C118" i="6"/>
  <c r="D118" i="6" s="1"/>
  <c r="G117" i="6"/>
  <c r="H117" i="6" s="1"/>
  <c r="T136" i="4"/>
  <c r="S136" i="4"/>
  <c r="P136" i="4"/>
  <c r="R136" i="4"/>
  <c r="N136" i="4"/>
  <c r="M136" i="4"/>
  <c r="K136" i="4"/>
  <c r="L136" i="4"/>
  <c r="I136" i="4"/>
  <c r="H136" i="4"/>
  <c r="F136" i="4"/>
  <c r="E136" i="4"/>
  <c r="D136" i="4"/>
  <c r="I143" i="3"/>
  <c r="E143" i="3"/>
  <c r="D143" i="3"/>
  <c r="C143" i="3"/>
  <c r="W143" i="2"/>
  <c r="BM156" i="1"/>
  <c r="BA156" i="1"/>
  <c r="BB156" i="1"/>
  <c r="BC156" i="1"/>
  <c r="AX156" i="1"/>
  <c r="AS156" i="1"/>
  <c r="AT156" i="1" s="1" a="1"/>
  <c r="AT156" i="1" s="1"/>
  <c r="AK156" i="1"/>
  <c r="AL156" i="1" s="1"/>
  <c r="AN156" i="1"/>
  <c r="AR156" i="1"/>
  <c r="AJ156" i="1"/>
  <c r="AP156" i="1"/>
  <c r="AB156" i="1"/>
  <c r="AF156" i="1"/>
  <c r="AE156" i="1"/>
  <c r="AD156" i="1"/>
  <c r="AC156" i="1"/>
  <c r="W156" i="1"/>
  <c r="G156" i="1"/>
  <c r="F156" i="1"/>
  <c r="H156" i="1"/>
  <c r="C117" i="6"/>
  <c r="D117" i="6" s="1"/>
  <c r="G116" i="6"/>
  <c r="H116" i="6" s="1"/>
  <c r="S135" i="4"/>
  <c r="T135" i="4" s="1"/>
  <c r="P135" i="4"/>
  <c r="R135" i="4"/>
  <c r="M135" i="4"/>
  <c r="N135" i="4" s="1"/>
  <c r="K135" i="4"/>
  <c r="L135" i="4"/>
  <c r="I142" i="3"/>
  <c r="C142" i="3"/>
  <c r="D142" i="3"/>
  <c r="E142" i="3" s="1"/>
  <c r="W142" i="2"/>
  <c r="BM155" i="1"/>
  <c r="BA155" i="1"/>
  <c r="BB155" i="1"/>
  <c r="BC155" i="1"/>
  <c r="AX155" i="1"/>
  <c r="AS155" i="1"/>
  <c r="AT155" i="1" s="1" a="1"/>
  <c r="AT155" i="1" s="1"/>
  <c r="AR155" i="1"/>
  <c r="AP155" i="1"/>
  <c r="AN155" i="1"/>
  <c r="AK155" i="1"/>
  <c r="AL155" i="1" s="1"/>
  <c r="AJ155" i="1"/>
  <c r="AB155" i="1"/>
  <c r="AF155" i="1"/>
  <c r="AE155" i="1"/>
  <c r="AD155" i="1"/>
  <c r="AC155" i="1"/>
  <c r="W155" i="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AH165" i="1" l="1"/>
  <c r="BL165" i="1"/>
  <c r="T144" i="4"/>
  <c r="BN164" i="1"/>
  <c r="O164" i="1"/>
  <c r="AY164" i="1"/>
  <c r="L164" i="1"/>
  <c r="Q164" i="1"/>
  <c r="P164" i="1"/>
  <c r="AH164" i="1"/>
  <c r="BL164" i="1"/>
  <c r="R164" i="1"/>
  <c r="AY162" i="1"/>
  <c r="AZ162" i="1" s="1"/>
  <c r="K160" i="1"/>
  <c r="N160" i="1" s="1"/>
  <c r="J160" i="1"/>
  <c r="M160" i="1" s="1"/>
  <c r="K163" i="1"/>
  <c r="N163" i="1" s="1"/>
  <c r="J163" i="1"/>
  <c r="M163" i="1" s="1"/>
  <c r="BD163" i="1"/>
  <c r="K161" i="1"/>
  <c r="N161" i="1" s="1"/>
  <c r="BD162" i="1"/>
  <c r="I160" i="1"/>
  <c r="L160" i="1" s="1"/>
  <c r="AZ158" i="1"/>
  <c r="AH162" i="1"/>
  <c r="BN160" i="1"/>
  <c r="P157" i="1"/>
  <c r="Q157" i="1"/>
  <c r="AH157" i="1"/>
  <c r="I162" i="1"/>
  <c r="L162" i="1" s="1"/>
  <c r="BL162" i="1"/>
  <c r="O163" i="1"/>
  <c r="AY160" i="1"/>
  <c r="AZ160" i="1" s="1"/>
  <c r="J162" i="1"/>
  <c r="M162" i="1" s="1"/>
  <c r="AY159" i="1"/>
  <c r="AZ159" i="1" s="1"/>
  <c r="K162" i="1"/>
  <c r="N162" i="1" s="1"/>
  <c r="O162" i="1"/>
  <c r="P162" i="1"/>
  <c r="Q162" i="1"/>
  <c r="AY156" i="1"/>
  <c r="AZ156" i="1" s="1"/>
  <c r="BL158" i="1"/>
  <c r="AH158" i="1"/>
  <c r="R163" i="1"/>
  <c r="BL157" i="1"/>
  <c r="I163" i="1"/>
  <c r="L163" i="1" s="1"/>
  <c r="R157" i="1"/>
  <c r="J161" i="1"/>
  <c r="M161" i="1" s="1"/>
  <c r="BL163" i="1"/>
  <c r="I161" i="1"/>
  <c r="O161" i="1"/>
  <c r="AH161" i="1"/>
  <c r="R161" i="1"/>
  <c r="BL161" i="1"/>
  <c r="Q161" i="1"/>
  <c r="P161" i="1"/>
  <c r="AZ161" i="1"/>
  <c r="AG160" i="1"/>
  <c r="AH160" i="1" s="1"/>
  <c r="BL160" i="1"/>
  <c r="R160" i="1"/>
  <c r="P160" i="1"/>
  <c r="T139" i="4"/>
  <c r="N139" i="4"/>
  <c r="AG159" i="1"/>
  <c r="AH159" i="1" s="1"/>
  <c r="BL159" i="1"/>
  <c r="R159" i="1"/>
  <c r="Q159" i="1"/>
  <c r="P159" i="1"/>
  <c r="R158" i="1"/>
  <c r="Q158" i="1"/>
  <c r="Q156" i="1"/>
  <c r="BL155" i="1"/>
  <c r="R156" i="1"/>
  <c r="P156" i="1"/>
  <c r="BL156" i="1"/>
  <c r="O156" i="1"/>
  <c r="AG155" i="1"/>
  <c r="AH155" i="1" s="1"/>
  <c r="AY157" i="1"/>
  <c r="AZ157" i="1" s="1"/>
  <c r="AG156" i="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D161" i="1" s="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G148" i="1"/>
  <c r="J159" i="1" s="1"/>
  <c r="M159" i="1" s="1"/>
  <c r="H148" i="1"/>
  <c r="K159" i="1" s="1"/>
  <c r="N159" i="1" s="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G147" i="1"/>
  <c r="J158" i="1" s="1"/>
  <c r="M158" i="1" s="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G146" i="1"/>
  <c r="H146" i="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AZ165" i="1" l="1"/>
  <c r="BN163" i="1"/>
  <c r="BE164" i="1"/>
  <c r="BE163" i="1"/>
  <c r="BE161" i="1"/>
  <c r="BL148" i="1"/>
  <c r="I159" i="1"/>
  <c r="K157" i="1"/>
  <c r="N157" i="1" s="1"/>
  <c r="K158" i="1"/>
  <c r="N158" i="1" s="1"/>
  <c r="BD159" i="1"/>
  <c r="BN162" i="1"/>
  <c r="BD160" i="1"/>
  <c r="Q147" i="1"/>
  <c r="I158" i="1"/>
  <c r="BE162" i="1"/>
  <c r="BD158" i="1"/>
  <c r="BN161" i="1"/>
  <c r="L161" i="1"/>
  <c r="BE160" i="1"/>
  <c r="J157" i="1"/>
  <c r="M157" i="1" s="1"/>
  <c r="J156" i="1"/>
  <c r="M156" i="1" s="1"/>
  <c r="I156" i="1"/>
  <c r="K156" i="1"/>
  <c r="N156" i="1" s="1"/>
  <c r="BD155" i="1"/>
  <c r="J155" i="1"/>
  <c r="M155" i="1" s="1"/>
  <c r="J154" i="1"/>
  <c r="M154" i="1" s="1"/>
  <c r="BD156" i="1"/>
  <c r="Q146" i="1"/>
  <c r="I157" i="1"/>
  <c r="K155" i="1"/>
  <c r="N155" i="1" s="1"/>
  <c r="I155" i="1"/>
  <c r="BD157" i="1"/>
  <c r="T125" i="4"/>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BE159" i="1" s="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L158" i="1" l="1"/>
  <c r="BN158" i="1"/>
  <c r="L157" i="1"/>
  <c r="BN157" i="1"/>
  <c r="BE158" i="1"/>
  <c r="L159" i="1"/>
  <c r="BN159" i="1"/>
  <c r="BE157" i="1"/>
  <c r="L155" i="1"/>
  <c r="BN155" i="1"/>
  <c r="BE156" i="1"/>
  <c r="K142" i="1"/>
  <c r="N142" i="1" s="1"/>
  <c r="BE155" i="1"/>
  <c r="L156" i="1"/>
  <c r="BN156" i="1"/>
  <c r="J142" i="1"/>
  <c r="M142" i="1" s="1"/>
  <c r="E115" i="3"/>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<sst xmlns="http://schemas.openxmlformats.org/spreadsheetml/2006/main" count="2990" uniqueCount="147">
  <si>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</si>
  <si>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</si>
  <si>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</si>
  <si>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</si>
  <si>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</si>
  <si>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</si>
  <si>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</si>
  <si>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</si>
  <si>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</si>
  <si>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</si>
  <si>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</si>
  <si>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</si>
  <si>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</si>
  <si>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</si>
  <si>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</si>
  <si>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</si>
  <si>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</si>
  <si>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</si>
  <si>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</si>
  <si>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</si>
  <si>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</si>
  <si>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</si>
  <si>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</si>
  <si>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</si>
  <si>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</si>
  <si>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</si>
  <si>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</si>
  <si>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</si>
  <si>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</si>
  <si>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</si>
  <si>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</si>
  <si>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</si>
  <si>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</si>
  <si>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</si>
  <si>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</si>
  <si>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</si>
  <si>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</si>
  <si>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</si>
  <si>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</si>
  <si>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</si>
  <si>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</si>
  <si>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</si>
  <si>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</si>
  <si>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</si>
  <si>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</si>
  <si>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</si>
  <si>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</si>
  <si>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</si>
  <si>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</si>
  <si>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</si>
  <si>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</si>
  <si>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</si>
  <si>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</si>
  <si>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</si>
  <si>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</si>
  <si>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</si>
  <si>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</si>
  <si>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</si>
  <si>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</si>
  <si>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</si>
  <si>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</si>
  <si>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</si>
  <si>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</si>
  <si>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</si>
  <si>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</si>
  <si>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</si>
  <si>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</si>
  <si>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</si>
  <si>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</si>
  <si>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</si>
  <si>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</si>
  <si>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</si>
  <si>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</si>
  <si>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</si>
  <si>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</si>
  <si>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</si>
  <si>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</si>
  <si>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</si>
  <si>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</si>
  <si>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</si>
  <si>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</si>
  <si>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</si>
  <si>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</si>
  <si>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</si>
  <si>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</si>
  <si>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</si>
  <si>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</si>
  <si>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</si>
  <si>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</si>
  <si>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</si>
  <si>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</si>
  <si>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</si>
  <si>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</si>
  <si>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</si>
  <si>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</si>
  <si>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</si>
  <si>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</si>
  <si>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</si>
  <si>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</si>
  <si>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</si>
  <si>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</si>
  <si>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</si>
  <si>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</si>
  <si>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</si>
  <si>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</si>
  <si>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</si>
  <si>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</si>
  <si>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</si>
  <si>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</si>
  <si>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</si>
  <si>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</si>
  <si>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</si>
  <si>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</si>
  <si>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</si>
  <si>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</si>
  <si>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</si>
  <si>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</si>
  <si>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</si>
  <si>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</si>
  <si>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</si>
  <si>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</si>
  <si>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</si>
  <si>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</si>
  <si>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</si>
  <si>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</si>
  <si>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</si>
  <si>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</si>
  <si>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</si>
  <si>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</si>
  <si>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</si>
  <si>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</si>
  <si>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</si>
  <si>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</si>
  <si>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</si>
  <si>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</si>
  <si>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</si>
  <si>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</si>
  <si>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</si>
  <si>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</si>
  <si>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</si>
  <si>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</si>
  <si>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</si>
  <si>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</si>
  <si>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</si>
  <si>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</si>
  <si>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</si>
  <si>
    <t>Strategic Advice and Research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</si>
</sst>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9">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166" fontId="4" fillId="4" borderId="0" xfId="2" applyNumberFormat="1" applyFont="1" applyFill="1" applyAlignment="1">
      <alignment horizontal="center"/>
    </xf>
    <xf numFmtId="165" fontId="8" fillId="4" borderId="11" xfId="3" applyNumberFormat="1" applyFont="1" applyFill="1" applyBorder="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Consented'!$F$141:$F$165</c:f>
              <c:numCache>
                <c:formatCode>General</c:formatCode>
                <c:ptCount val="25"/>
                <c:pt idx="0">
                  <c:v>1483</c:v>
                </c:pt>
                <c:pt idx="1">
                  <c:v>1142</c:v>
                </c:pt>
                <c:pt idx="2">
                  <c:v>1289</c:v>
                </c:pt>
                <c:pt idx="3">
                  <c:v>1179</c:v>
                </c:pt>
                <c:pt idx="4">
                  <c:v>1164</c:v>
                </c:pt>
                <c:pt idx="5">
                  <c:v>918</c:v>
                </c:pt>
                <c:pt idx="6">
                  <c:v>885</c:v>
                </c:pt>
                <c:pt idx="7">
                  <c:v>1234</c:v>
                </c:pt>
                <c:pt idx="8">
                  <c:v>1259</c:v>
                </c:pt>
                <c:pt idx="9">
                  <c:v>1282</c:v>
                </c:pt>
                <c:pt idx="10">
                  <c:v>1276</c:v>
                </c:pt>
                <c:pt idx="11">
                  <c:v>744</c:v>
                </c:pt>
                <c:pt idx="12">
                  <c:v>1290</c:v>
                </c:pt>
                <c:pt idx="13">
                  <c:v>1228</c:v>
                </c:pt>
                <c:pt idx="14">
                  <c:v>1362</c:v>
                </c:pt>
                <c:pt idx="15">
                  <c:v>1221</c:v>
                </c:pt>
                <c:pt idx="16">
                  <c:v>1206</c:v>
                </c:pt>
                <c:pt idx="17">
                  <c:v>952</c:v>
                </c:pt>
                <c:pt idx="18">
                  <c:v>867</c:v>
                </c:pt>
                <c:pt idx="19">
                  <c:v>1086</c:v>
                </c:pt>
                <c:pt idx="20">
                  <c:v>1535</c:v>
                </c:pt>
                <c:pt idx="21">
                  <c:v>981</c:v>
                </c:pt>
                <c:pt idx="22">
                  <c:v>1392</c:v>
                </c:pt>
                <c:pt idx="23">
                  <c:v>1175</c:v>
                </c:pt>
                <c:pt idx="24">
                  <c:v>1342</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Consented'!$B$141:$B$165</c:f>
              <c:numCache>
                <c:formatCode>General</c:formatCode>
                <c:ptCount val="25"/>
                <c:pt idx="0">
                  <c:v>305</c:v>
                </c:pt>
                <c:pt idx="1">
                  <c:v>337</c:v>
                </c:pt>
                <c:pt idx="2">
                  <c:v>369</c:v>
                </c:pt>
                <c:pt idx="3">
                  <c:v>323</c:v>
                </c:pt>
                <c:pt idx="4">
                  <c:v>385</c:v>
                </c:pt>
                <c:pt idx="5">
                  <c:v>311</c:v>
                </c:pt>
                <c:pt idx="6">
                  <c:v>244</c:v>
                </c:pt>
                <c:pt idx="7">
                  <c:v>358</c:v>
                </c:pt>
                <c:pt idx="8">
                  <c:v>340</c:v>
                </c:pt>
                <c:pt idx="9">
                  <c:v>397</c:v>
                </c:pt>
                <c:pt idx="10">
                  <c:v>430</c:v>
                </c:pt>
                <c:pt idx="11">
                  <c:v>288</c:v>
                </c:pt>
                <c:pt idx="12">
                  <c:v>465</c:v>
                </c:pt>
                <c:pt idx="13">
                  <c:v>418</c:v>
                </c:pt>
                <c:pt idx="14">
                  <c:v>404</c:v>
                </c:pt>
                <c:pt idx="15">
                  <c:v>384</c:v>
                </c:pt>
                <c:pt idx="16">
                  <c:v>358</c:v>
                </c:pt>
                <c:pt idx="17">
                  <c:v>241</c:v>
                </c:pt>
                <c:pt idx="18">
                  <c:v>319</c:v>
                </c:pt>
                <c:pt idx="19">
                  <c:v>366</c:v>
                </c:pt>
                <c:pt idx="20">
                  <c:v>447</c:v>
                </c:pt>
                <c:pt idx="21">
                  <c:v>333</c:v>
                </c:pt>
                <c:pt idx="22">
                  <c:v>426</c:v>
                </c:pt>
                <c:pt idx="23">
                  <c:v>351</c:v>
                </c:pt>
                <c:pt idx="24">
                  <c:v>458</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Consented'!$C$141:$C$165</c:f>
              <c:numCache>
                <c:formatCode>General</c:formatCode>
                <c:ptCount val="25"/>
                <c:pt idx="0">
                  <c:v>237</c:v>
                </c:pt>
                <c:pt idx="1">
                  <c:v>69</c:v>
                </c:pt>
                <c:pt idx="2">
                  <c:v>149</c:v>
                </c:pt>
                <c:pt idx="3">
                  <c:v>43</c:v>
                </c:pt>
                <c:pt idx="4">
                  <c:v>90</c:v>
                </c:pt>
                <c:pt idx="5">
                  <c:v>80</c:v>
                </c:pt>
                <c:pt idx="6">
                  <c:v>80</c:v>
                </c:pt>
                <c:pt idx="7">
                  <c:v>135</c:v>
                </c:pt>
                <c:pt idx="8">
                  <c:v>97</c:v>
                </c:pt>
                <c:pt idx="9">
                  <c:v>81</c:v>
                </c:pt>
                <c:pt idx="10">
                  <c:v>66</c:v>
                </c:pt>
                <c:pt idx="11">
                  <c:v>27</c:v>
                </c:pt>
                <c:pt idx="12">
                  <c:v>35</c:v>
                </c:pt>
                <c:pt idx="13">
                  <c:v>38</c:v>
                </c:pt>
                <c:pt idx="14">
                  <c:v>245</c:v>
                </c:pt>
                <c:pt idx="15">
                  <c:v>113</c:v>
                </c:pt>
                <c:pt idx="16">
                  <c:v>106</c:v>
                </c:pt>
                <c:pt idx="17">
                  <c:v>298</c:v>
                </c:pt>
                <c:pt idx="18">
                  <c:v>28</c:v>
                </c:pt>
                <c:pt idx="19">
                  <c:v>65</c:v>
                </c:pt>
                <c:pt idx="20">
                  <c:v>321</c:v>
                </c:pt>
                <c:pt idx="21">
                  <c:v>24</c:v>
                </c:pt>
                <c:pt idx="22">
                  <c:v>94</c:v>
                </c:pt>
                <c:pt idx="23">
                  <c:v>103</c:v>
                </c:pt>
                <c:pt idx="24">
                  <c:v>61</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Consented'!$D$141:$D$165</c:f>
              <c:numCache>
                <c:formatCode>General</c:formatCode>
                <c:ptCount val="25"/>
                <c:pt idx="0">
                  <c:v>941</c:v>
                </c:pt>
                <c:pt idx="1">
                  <c:v>730</c:v>
                </c:pt>
                <c:pt idx="2">
                  <c:v>769</c:v>
                </c:pt>
                <c:pt idx="3">
                  <c:v>770</c:v>
                </c:pt>
                <c:pt idx="4">
                  <c:v>645</c:v>
                </c:pt>
                <c:pt idx="5">
                  <c:v>521</c:v>
                </c:pt>
                <c:pt idx="6">
                  <c:v>561</c:v>
                </c:pt>
                <c:pt idx="7">
                  <c:v>648</c:v>
                </c:pt>
                <c:pt idx="8">
                  <c:v>774</c:v>
                </c:pt>
                <c:pt idx="9">
                  <c:v>737</c:v>
                </c:pt>
                <c:pt idx="10">
                  <c:v>776</c:v>
                </c:pt>
                <c:pt idx="11">
                  <c:v>405</c:v>
                </c:pt>
                <c:pt idx="12">
                  <c:v>650</c:v>
                </c:pt>
                <c:pt idx="13">
                  <c:v>561</c:v>
                </c:pt>
                <c:pt idx="14">
                  <c:v>662</c:v>
                </c:pt>
                <c:pt idx="15">
                  <c:v>724</c:v>
                </c:pt>
                <c:pt idx="16">
                  <c:v>742</c:v>
                </c:pt>
                <c:pt idx="17">
                  <c:v>405</c:v>
                </c:pt>
                <c:pt idx="18">
                  <c:v>485</c:v>
                </c:pt>
                <c:pt idx="19">
                  <c:v>648</c:v>
                </c:pt>
                <c:pt idx="20">
                  <c:v>767</c:v>
                </c:pt>
                <c:pt idx="21">
                  <c:v>624</c:v>
                </c:pt>
                <c:pt idx="22">
                  <c:v>786</c:v>
                </c:pt>
                <c:pt idx="23">
                  <c:v>710</c:v>
                </c:pt>
                <c:pt idx="24">
                  <c:v>799</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Consented'!$E$141:$E$165</c:f>
              <c:numCache>
                <c:formatCode>General</c:formatCode>
                <c:ptCount val="25"/>
                <c:pt idx="0">
                  <c:v>0</c:v>
                </c:pt>
                <c:pt idx="1">
                  <c:v>6</c:v>
                </c:pt>
                <c:pt idx="2">
                  <c:v>2</c:v>
                </c:pt>
                <c:pt idx="3">
                  <c:v>43</c:v>
                </c:pt>
                <c:pt idx="4">
                  <c:v>44</c:v>
                </c:pt>
                <c:pt idx="5">
                  <c:v>6</c:v>
                </c:pt>
                <c:pt idx="6">
                  <c:v>0</c:v>
                </c:pt>
                <c:pt idx="7">
                  <c:v>93</c:v>
                </c:pt>
                <c:pt idx="8">
                  <c:v>48</c:v>
                </c:pt>
                <c:pt idx="9">
                  <c:v>67</c:v>
                </c:pt>
                <c:pt idx="10">
                  <c:v>4</c:v>
                </c:pt>
                <c:pt idx="11">
                  <c:v>24</c:v>
                </c:pt>
                <c:pt idx="12">
                  <c:v>140</c:v>
                </c:pt>
                <c:pt idx="13">
                  <c:v>211</c:v>
                </c:pt>
                <c:pt idx="14">
                  <c:v>51</c:v>
                </c:pt>
                <c:pt idx="15">
                  <c:v>0</c:v>
                </c:pt>
                <c:pt idx="16">
                  <c:v>0</c:v>
                </c:pt>
                <c:pt idx="17">
                  <c:v>8</c:v>
                </c:pt>
                <c:pt idx="18">
                  <c:v>35</c:v>
                </c:pt>
                <c:pt idx="19">
                  <c:v>7</c:v>
                </c:pt>
                <c:pt idx="20">
                  <c:v>0</c:v>
                </c:pt>
                <c:pt idx="21">
                  <c:v>0</c:v>
                </c:pt>
                <c:pt idx="22">
                  <c:v>86</c:v>
                </c:pt>
                <c:pt idx="23">
                  <c:v>11</c:v>
                </c:pt>
                <c:pt idx="24">
                  <c:v>24</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Consented'!$AC$141:$AC$165</c:f>
              <c:numCache>
                <c:formatCode>General</c:formatCode>
                <c:ptCount val="25"/>
                <c:pt idx="0">
                  <c:v>16</c:v>
                </c:pt>
                <c:pt idx="1">
                  <c:v>8</c:v>
                </c:pt>
                <c:pt idx="2">
                  <c:v>10</c:v>
                </c:pt>
                <c:pt idx="3">
                  <c:v>9</c:v>
                </c:pt>
                <c:pt idx="4">
                  <c:v>18</c:v>
                </c:pt>
                <c:pt idx="5">
                  <c:v>30</c:v>
                </c:pt>
                <c:pt idx="6">
                  <c:v>11</c:v>
                </c:pt>
                <c:pt idx="7">
                  <c:v>8</c:v>
                </c:pt>
                <c:pt idx="8">
                  <c:v>2</c:v>
                </c:pt>
                <c:pt idx="9">
                  <c:v>2</c:v>
                </c:pt>
                <c:pt idx="10">
                  <c:v>14</c:v>
                </c:pt>
                <c:pt idx="11">
                  <c:v>2</c:v>
                </c:pt>
                <c:pt idx="12">
                  <c:v>2</c:v>
                </c:pt>
                <c:pt idx="13">
                  <c:v>11</c:v>
                </c:pt>
                <c:pt idx="14">
                  <c:v>4</c:v>
                </c:pt>
                <c:pt idx="15">
                  <c:v>2</c:v>
                </c:pt>
                <c:pt idx="16">
                  <c:v>5</c:v>
                </c:pt>
                <c:pt idx="17">
                  <c:v>3</c:v>
                </c:pt>
                <c:pt idx="18">
                  <c:v>3</c:v>
                </c:pt>
                <c:pt idx="19">
                  <c:v>6</c:v>
                </c:pt>
                <c:pt idx="20">
                  <c:v>8</c:v>
                </c:pt>
                <c:pt idx="21">
                  <c:v>0</c:v>
                </c:pt>
                <c:pt idx="22">
                  <c:v>0</c:v>
                </c:pt>
                <c:pt idx="23">
                  <c:v>6</c:v>
                </c:pt>
                <c:pt idx="24">
                  <c:v>5</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A1B5-4A53-8681-7C0A8477CCF0}"/>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Consented'!$AD$141:$AD$165</c:f>
              <c:numCache>
                <c:formatCode>General</c:formatCode>
                <c:ptCount val="25"/>
                <c:pt idx="0">
                  <c:v>24</c:v>
                </c:pt>
                <c:pt idx="1">
                  <c:v>32</c:v>
                </c:pt>
                <c:pt idx="2">
                  <c:v>41</c:v>
                </c:pt>
                <c:pt idx="3">
                  <c:v>0</c:v>
                </c:pt>
                <c:pt idx="4">
                  <c:v>12</c:v>
                </c:pt>
                <c:pt idx="5">
                  <c:v>12</c:v>
                </c:pt>
                <c:pt idx="6">
                  <c:v>12</c:v>
                </c:pt>
                <c:pt idx="7">
                  <c:v>29</c:v>
                </c:pt>
                <c:pt idx="8">
                  <c:v>18</c:v>
                </c:pt>
                <c:pt idx="9">
                  <c:v>0</c:v>
                </c:pt>
                <c:pt idx="10">
                  <c:v>0</c:v>
                </c:pt>
                <c:pt idx="11">
                  <c:v>20</c:v>
                </c:pt>
                <c:pt idx="12">
                  <c:v>0</c:v>
                </c:pt>
                <c:pt idx="13">
                  <c:v>0</c:v>
                </c:pt>
                <c:pt idx="14">
                  <c:v>60</c:v>
                </c:pt>
                <c:pt idx="15">
                  <c:v>0</c:v>
                </c:pt>
                <c:pt idx="16">
                  <c:v>0</c:v>
                </c:pt>
                <c:pt idx="17">
                  <c:v>0</c:v>
                </c:pt>
                <c:pt idx="18">
                  <c:v>0</c:v>
                </c:pt>
                <c:pt idx="19">
                  <c:v>0</c:v>
                </c:pt>
                <c:pt idx="20">
                  <c:v>0</c:v>
                </c:pt>
                <c:pt idx="21">
                  <c:v>0</c:v>
                </c:pt>
                <c:pt idx="22">
                  <c:v>0</c:v>
                </c:pt>
                <c:pt idx="23">
                  <c:v>12</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Consented'!$AE$141:$AE$165</c:f>
              <c:numCache>
                <c:formatCode>General</c:formatCode>
                <c:ptCount val="25"/>
                <c:pt idx="0">
                  <c:v>72</c:v>
                </c:pt>
                <c:pt idx="1">
                  <c:v>45</c:v>
                </c:pt>
                <c:pt idx="2">
                  <c:v>24</c:v>
                </c:pt>
                <c:pt idx="3">
                  <c:v>29</c:v>
                </c:pt>
                <c:pt idx="4">
                  <c:v>61</c:v>
                </c:pt>
                <c:pt idx="5">
                  <c:v>21</c:v>
                </c:pt>
                <c:pt idx="6">
                  <c:v>7</c:v>
                </c:pt>
                <c:pt idx="7">
                  <c:v>13</c:v>
                </c:pt>
                <c:pt idx="8">
                  <c:v>26</c:v>
                </c:pt>
                <c:pt idx="9">
                  <c:v>16</c:v>
                </c:pt>
                <c:pt idx="10">
                  <c:v>1</c:v>
                </c:pt>
                <c:pt idx="11">
                  <c:v>9</c:v>
                </c:pt>
                <c:pt idx="12">
                  <c:v>47</c:v>
                </c:pt>
                <c:pt idx="13">
                  <c:v>20</c:v>
                </c:pt>
                <c:pt idx="14">
                  <c:v>10</c:v>
                </c:pt>
                <c:pt idx="15">
                  <c:v>34</c:v>
                </c:pt>
                <c:pt idx="16">
                  <c:v>52</c:v>
                </c:pt>
                <c:pt idx="17">
                  <c:v>27</c:v>
                </c:pt>
                <c:pt idx="18">
                  <c:v>7</c:v>
                </c:pt>
                <c:pt idx="19">
                  <c:v>27</c:v>
                </c:pt>
                <c:pt idx="20">
                  <c:v>16</c:v>
                </c:pt>
                <c:pt idx="21">
                  <c:v>28</c:v>
                </c:pt>
                <c:pt idx="22">
                  <c:v>34</c:v>
                </c:pt>
                <c:pt idx="23">
                  <c:v>65</c:v>
                </c:pt>
                <c:pt idx="24">
                  <c:v>53</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Consented'!$AF$137:$AF$161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Consented'!$AI$141:$AI$165</c:f>
              <c:numCache>
                <c:formatCode>General</c:formatCode>
                <c:ptCount val="25"/>
                <c:pt idx="0">
                  <c:v>1292</c:v>
                </c:pt>
                <c:pt idx="1">
                  <c:v>957</c:v>
                </c:pt>
                <c:pt idx="2">
                  <c:v>1114</c:v>
                </c:pt>
                <c:pt idx="3">
                  <c:v>991</c:v>
                </c:pt>
                <c:pt idx="4">
                  <c:v>915</c:v>
                </c:pt>
                <c:pt idx="5">
                  <c:v>770</c:v>
                </c:pt>
                <c:pt idx="6">
                  <c:v>753</c:v>
                </c:pt>
                <c:pt idx="7">
                  <c:v>854</c:v>
                </c:pt>
                <c:pt idx="8">
                  <c:v>1007</c:v>
                </c:pt>
                <c:pt idx="9">
                  <c:v>1008</c:v>
                </c:pt>
                <c:pt idx="10">
                  <c:v>1029</c:v>
                </c:pt>
                <c:pt idx="11">
                  <c:v>568</c:v>
                </c:pt>
                <c:pt idx="12">
                  <c:v>969</c:v>
                </c:pt>
                <c:pt idx="13">
                  <c:v>855</c:v>
                </c:pt>
                <c:pt idx="14">
                  <c:v>1061</c:v>
                </c:pt>
                <c:pt idx="15">
                  <c:v>998</c:v>
                </c:pt>
                <c:pt idx="16">
                  <c:v>928</c:v>
                </c:pt>
                <c:pt idx="17">
                  <c:v>835</c:v>
                </c:pt>
                <c:pt idx="18">
                  <c:v>689</c:v>
                </c:pt>
                <c:pt idx="19">
                  <c:v>857</c:v>
                </c:pt>
                <c:pt idx="20">
                  <c:v>1247</c:v>
                </c:pt>
                <c:pt idx="21">
                  <c:v>816</c:v>
                </c:pt>
                <c:pt idx="22">
                  <c:v>1063</c:v>
                </c:pt>
                <c:pt idx="23">
                  <c:v>936</c:v>
                </c:pt>
                <c:pt idx="24">
                  <c:v>1056</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Consented'!$AK$141:$AK$165</c:f>
              <c:numCache>
                <c:formatCode>General</c:formatCode>
                <c:ptCount val="25"/>
                <c:pt idx="0">
                  <c:v>152</c:v>
                </c:pt>
                <c:pt idx="1">
                  <c:v>138</c:v>
                </c:pt>
                <c:pt idx="2">
                  <c:v>120</c:v>
                </c:pt>
                <c:pt idx="3">
                  <c:v>130</c:v>
                </c:pt>
                <c:pt idx="4">
                  <c:v>151</c:v>
                </c:pt>
                <c:pt idx="5">
                  <c:v>93</c:v>
                </c:pt>
                <c:pt idx="6">
                  <c:v>91</c:v>
                </c:pt>
                <c:pt idx="7">
                  <c:v>278</c:v>
                </c:pt>
                <c:pt idx="8">
                  <c:v>221</c:v>
                </c:pt>
                <c:pt idx="9">
                  <c:v>215</c:v>
                </c:pt>
                <c:pt idx="10">
                  <c:v>155</c:v>
                </c:pt>
                <c:pt idx="11">
                  <c:v>132</c:v>
                </c:pt>
                <c:pt idx="12">
                  <c:v>252</c:v>
                </c:pt>
                <c:pt idx="13">
                  <c:v>297</c:v>
                </c:pt>
                <c:pt idx="14">
                  <c:v>230</c:v>
                </c:pt>
                <c:pt idx="15">
                  <c:v>144</c:v>
                </c:pt>
                <c:pt idx="16">
                  <c:v>229</c:v>
                </c:pt>
                <c:pt idx="17">
                  <c:v>80</c:v>
                </c:pt>
                <c:pt idx="18">
                  <c:v>138</c:v>
                </c:pt>
                <c:pt idx="19">
                  <c:v>162</c:v>
                </c:pt>
                <c:pt idx="20">
                  <c:v>213</c:v>
                </c:pt>
                <c:pt idx="21">
                  <c:v>94</c:v>
                </c:pt>
                <c:pt idx="22">
                  <c:v>249</c:v>
                </c:pt>
                <c:pt idx="23">
                  <c:v>178</c:v>
                </c:pt>
                <c:pt idx="24">
                  <c:v>190</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7"/>
              <c:layout>
                <c:manualLayout>
                  <c:x val="-3.0768216868731043E-5"/>
                  <c:y val="-5.09372425335936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61-4995-B5DF-916D58BB5CD3}"/>
                </c:ext>
              </c:extLst>
            </c:dLbl>
            <c:dLbl>
              <c:idx val="14"/>
              <c:layout>
                <c:manualLayout>
                  <c:x val="3.8015020627593433E-3"/>
                  <c:y val="1.4000495789963318E-3"/>
                </c:manualLayout>
              </c:layout>
              <c:spPr>
                <a:noFill/>
                <a:ln>
                  <a:noFill/>
                </a:ln>
                <a:effectLst/>
              </c:spPr>
              <c:txPr>
                <a:bodyPr wrap="square" lIns="38100" tIns="19050" rIns="38100" bIns="19050" anchor="ctr">
                  <a:noAutofit/>
                </a:bodyPr>
                <a:lstStyle/>
                <a:p>
                  <a:pPr>
                    <a:defRPr sz="800"/>
                  </a:pPr>
                  <a:endParaRPr lang="en-US"/>
                </a:p>
              </c:txPr>
              <c:showLegendKey val="0"/>
              <c:showVal val="1"/>
              <c:showCatName val="0"/>
              <c:showSerName val="0"/>
              <c:showPercent val="0"/>
              <c:showBubbleSize val="0"/>
              <c:extLst>
                <c:ext xmlns:c15="http://schemas.microsoft.com/office/drawing/2012/chart" uri="{CE6537A1-D6FC-4f65-9D91-7224C49458BB}">
                  <c15:layout>
                    <c:manualLayout>
                      <c:w val="5.097448698699699E-2"/>
                      <c:h val="3.4865732836057851E-2"/>
                    </c:manualLayout>
                  </c15:layout>
                </c:ext>
                <c:ext xmlns:c16="http://schemas.microsoft.com/office/drawing/2014/chart" uri="{C3380CC4-5D6E-409C-BE32-E72D297353CC}">
                  <c16:uniqueId val="{00000001-2D61-4995-B5DF-916D58BB5CD3}"/>
                </c:ext>
              </c:extLst>
            </c:dLbl>
            <c:dLbl>
              <c:idx val="19"/>
              <c:layout>
                <c:manualLayout>
                  <c:x val="5.090138537939869E-3"/>
                  <c:y val="3.51922410807066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61-4995-B5DF-916D58BB5CD3}"/>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Consented'!$AM$141:$AM$165</c:f>
              <c:numCache>
                <c:formatCode>General</c:formatCode>
                <c:ptCount val="25"/>
                <c:pt idx="0">
                  <c:v>39</c:v>
                </c:pt>
                <c:pt idx="1">
                  <c:v>47</c:v>
                </c:pt>
                <c:pt idx="2">
                  <c:v>55</c:v>
                </c:pt>
                <c:pt idx="3">
                  <c:v>58</c:v>
                </c:pt>
                <c:pt idx="4">
                  <c:v>98</c:v>
                </c:pt>
                <c:pt idx="5">
                  <c:v>55</c:v>
                </c:pt>
                <c:pt idx="6">
                  <c:v>41</c:v>
                </c:pt>
                <c:pt idx="7">
                  <c:v>102</c:v>
                </c:pt>
                <c:pt idx="8">
                  <c:v>31</c:v>
                </c:pt>
                <c:pt idx="9">
                  <c:v>59</c:v>
                </c:pt>
                <c:pt idx="10">
                  <c:v>92</c:v>
                </c:pt>
                <c:pt idx="11">
                  <c:v>44</c:v>
                </c:pt>
                <c:pt idx="12">
                  <c:v>69</c:v>
                </c:pt>
                <c:pt idx="13">
                  <c:v>76</c:v>
                </c:pt>
                <c:pt idx="14">
                  <c:v>71</c:v>
                </c:pt>
                <c:pt idx="15">
                  <c:v>79</c:v>
                </c:pt>
                <c:pt idx="16">
                  <c:v>49</c:v>
                </c:pt>
                <c:pt idx="17">
                  <c:v>37</c:v>
                </c:pt>
                <c:pt idx="18">
                  <c:v>40</c:v>
                </c:pt>
                <c:pt idx="19">
                  <c:v>67</c:v>
                </c:pt>
                <c:pt idx="20">
                  <c:v>75</c:v>
                </c:pt>
                <c:pt idx="21">
                  <c:v>71</c:v>
                </c:pt>
                <c:pt idx="22">
                  <c:v>80</c:v>
                </c:pt>
                <c:pt idx="23">
                  <c:v>61</c:v>
                </c:pt>
                <c:pt idx="24">
                  <c:v>96</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Consented'!$BK$141:$BK$165</c:f>
              <c:numCache>
                <c:formatCode>General</c:formatCode>
                <c:ptCount val="25"/>
                <c:pt idx="0">
                  <c:v>208</c:v>
                </c:pt>
                <c:pt idx="1">
                  <c:v>144</c:v>
                </c:pt>
                <c:pt idx="2">
                  <c:v>126</c:v>
                </c:pt>
                <c:pt idx="3">
                  <c:v>184</c:v>
                </c:pt>
                <c:pt idx="4">
                  <c:v>169</c:v>
                </c:pt>
                <c:pt idx="5">
                  <c:v>118</c:v>
                </c:pt>
                <c:pt idx="6">
                  <c:v>117</c:v>
                </c:pt>
                <c:pt idx="7">
                  <c:v>96</c:v>
                </c:pt>
                <c:pt idx="8">
                  <c:v>161</c:v>
                </c:pt>
                <c:pt idx="9">
                  <c:v>146</c:v>
                </c:pt>
                <c:pt idx="10">
                  <c:v>96</c:v>
                </c:pt>
                <c:pt idx="11">
                  <c:v>220</c:v>
                </c:pt>
                <c:pt idx="12">
                  <c:v>365</c:v>
                </c:pt>
                <c:pt idx="13">
                  <c:v>152</c:v>
                </c:pt>
                <c:pt idx="14">
                  <c:v>111</c:v>
                </c:pt>
                <c:pt idx="15">
                  <c:v>230</c:v>
                </c:pt>
                <c:pt idx="16">
                  <c:v>201</c:v>
                </c:pt>
                <c:pt idx="17">
                  <c:v>107</c:v>
                </c:pt>
                <c:pt idx="18">
                  <c:v>143</c:v>
                </c:pt>
                <c:pt idx="19">
                  <c:v>107</c:v>
                </c:pt>
                <c:pt idx="20">
                  <c:v>131</c:v>
                </c:pt>
                <c:pt idx="21">
                  <c:v>108</c:v>
                </c:pt>
                <c:pt idx="22">
                  <c:v>196</c:v>
                </c:pt>
                <c:pt idx="23">
                  <c:v>126</c:v>
                </c:pt>
                <c:pt idx="24">
                  <c:v>154</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Consented'!$A$141:$A$165</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Consented'!$BN$141:$BN$165</c:f>
              <c:numCache>
                <c:formatCode>0%</c:formatCode>
                <c:ptCount val="25"/>
                <c:pt idx="0">
                  <c:v>0.1356239662807448</c:v>
                </c:pt>
                <c:pt idx="1">
                  <c:v>0.13981003166138978</c:v>
                </c:pt>
                <c:pt idx="2">
                  <c:v>0.14216289009895192</c:v>
                </c:pt>
                <c:pt idx="3">
                  <c:v>0.14361989321494992</c:v>
                </c:pt>
                <c:pt idx="4">
                  <c:v>0.138671875</c:v>
                </c:pt>
                <c:pt idx="5">
                  <c:v>0.135911673553719</c:v>
                </c:pt>
                <c:pt idx="6">
                  <c:v>0.13769677967208832</c:v>
                </c:pt>
                <c:pt idx="7">
                  <c:v>0.12829421791005638</c:v>
                </c:pt>
                <c:pt idx="8">
                  <c:v>0.12286550105449351</c:v>
                </c:pt>
                <c:pt idx="9">
                  <c:v>0.12409556313993174</c:v>
                </c:pt>
                <c:pt idx="10">
                  <c:v>0.11858089453340696</c:v>
                </c:pt>
                <c:pt idx="11">
                  <c:v>0.12883435582822086</c:v>
                </c:pt>
                <c:pt idx="12">
                  <c:v>0.14214609866783781</c:v>
                </c:pt>
                <c:pt idx="13">
                  <c:v>0.14183881291824266</c:v>
                </c:pt>
                <c:pt idx="14">
                  <c:v>0.14000434121988278</c:v>
                </c:pt>
                <c:pt idx="15">
                  <c:v>0.14289836254778907</c:v>
                </c:pt>
                <c:pt idx="16">
                  <c:v>0.14476806903991371</c:v>
                </c:pt>
                <c:pt idx="17">
                  <c:v>0.14362579812038168</c:v>
                </c:pt>
                <c:pt idx="18">
                  <c:v>0.14567918971338267</c:v>
                </c:pt>
                <c:pt idx="19">
                  <c:v>0.14804327307050025</c:v>
                </c:pt>
                <c:pt idx="20">
                  <c:v>0.14299950174389636</c:v>
                </c:pt>
                <c:pt idx="21">
                  <c:v>0.14336630782659296</c:v>
                </c:pt>
                <c:pt idx="22">
                  <c:v>0.1493796884016157</c:v>
                </c:pt>
                <c:pt idx="23">
                  <c:v>0.13830010493179434</c:v>
                </c:pt>
                <c:pt idx="24">
                  <c:v>0.1230919355962919</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Consented'!$A$69:$A$165</c:f>
              <c:numCache>
                <c:formatCode>mmm\-yy</c:formatCode>
                <c:ptCount val="97"/>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43696</c:v>
                </c:pt>
                <c:pt idx="26">
                  <c:v>43709</c:v>
                </c:pt>
                <c:pt idx="27">
                  <c:v>43757</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pt idx="48">
                  <c:v>44378</c:v>
                </c:pt>
                <c:pt idx="49">
                  <c:v>44409</c:v>
                </c:pt>
                <c:pt idx="50">
                  <c:v>44440</c:v>
                </c:pt>
                <c:pt idx="51">
                  <c:v>44470</c:v>
                </c:pt>
                <c:pt idx="52">
                  <c:v>44501</c:v>
                </c:pt>
                <c:pt idx="53">
                  <c:v>44531</c:v>
                </c:pt>
                <c:pt idx="54">
                  <c:v>44562</c:v>
                </c:pt>
                <c:pt idx="55">
                  <c:v>44593</c:v>
                </c:pt>
                <c:pt idx="56">
                  <c:v>44621</c:v>
                </c:pt>
                <c:pt idx="57">
                  <c:v>44652</c:v>
                </c:pt>
                <c:pt idx="58">
                  <c:v>44682</c:v>
                </c:pt>
                <c:pt idx="59">
                  <c:v>44713</c:v>
                </c:pt>
                <c:pt idx="60">
                  <c:v>44743</c:v>
                </c:pt>
                <c:pt idx="61">
                  <c:v>44774</c:v>
                </c:pt>
                <c:pt idx="62">
                  <c:v>44805</c:v>
                </c:pt>
                <c:pt idx="63">
                  <c:v>44835</c:v>
                </c:pt>
                <c:pt idx="64">
                  <c:v>44866</c:v>
                </c:pt>
                <c:pt idx="65">
                  <c:v>44896</c:v>
                </c:pt>
                <c:pt idx="66">
                  <c:v>44927</c:v>
                </c:pt>
                <c:pt idx="67">
                  <c:v>44958</c:v>
                </c:pt>
                <c:pt idx="68">
                  <c:v>44986</c:v>
                </c:pt>
                <c:pt idx="69">
                  <c:v>45017</c:v>
                </c:pt>
                <c:pt idx="70">
                  <c:v>45047</c:v>
                </c:pt>
                <c:pt idx="71">
                  <c:v>45078</c:v>
                </c:pt>
                <c:pt idx="72">
                  <c:v>45108</c:v>
                </c:pt>
                <c:pt idx="73">
                  <c:v>45139</c:v>
                </c:pt>
                <c:pt idx="74">
                  <c:v>45170</c:v>
                </c:pt>
                <c:pt idx="75">
                  <c:v>45200</c:v>
                </c:pt>
                <c:pt idx="76">
                  <c:v>45231</c:v>
                </c:pt>
                <c:pt idx="77">
                  <c:v>45261</c:v>
                </c:pt>
                <c:pt idx="78">
                  <c:v>45292</c:v>
                </c:pt>
                <c:pt idx="79">
                  <c:v>45323</c:v>
                </c:pt>
                <c:pt idx="80">
                  <c:v>45352</c:v>
                </c:pt>
                <c:pt idx="81">
                  <c:v>45383</c:v>
                </c:pt>
                <c:pt idx="82">
                  <c:v>45413</c:v>
                </c:pt>
                <c:pt idx="83">
                  <c:v>45444</c:v>
                </c:pt>
                <c:pt idx="84">
                  <c:v>45474</c:v>
                </c:pt>
                <c:pt idx="85">
                  <c:v>45505</c:v>
                </c:pt>
                <c:pt idx="86">
                  <c:v>45536</c:v>
                </c:pt>
                <c:pt idx="87">
                  <c:v>45566</c:v>
                </c:pt>
                <c:pt idx="88">
                  <c:v>45597</c:v>
                </c:pt>
                <c:pt idx="89">
                  <c:v>45627</c:v>
                </c:pt>
                <c:pt idx="90">
                  <c:v>45658</c:v>
                </c:pt>
                <c:pt idx="91">
                  <c:v>45689</c:v>
                </c:pt>
                <c:pt idx="92">
                  <c:v>45717</c:v>
                </c:pt>
                <c:pt idx="93">
                  <c:v>45748</c:v>
                </c:pt>
                <c:pt idx="94">
                  <c:v>45778</c:v>
                </c:pt>
                <c:pt idx="95">
                  <c:v>45809</c:v>
                </c:pt>
                <c:pt idx="96">
                  <c:v>45839</c:v>
                </c:pt>
              </c:numCache>
            </c:numRef>
          </c:cat>
          <c:val>
            <c:numRef>
              <c:f>'Dwellings Consented'!$BA$69:$BA$165</c:f>
              <c:numCache>
                <c:formatCode>General</c:formatCode>
                <c:ptCount val="97"/>
                <c:pt idx="0">
                  <c:v>240</c:v>
                </c:pt>
                <c:pt idx="1">
                  <c:v>301</c:v>
                </c:pt>
                <c:pt idx="2">
                  <c:v>302</c:v>
                </c:pt>
                <c:pt idx="3">
                  <c:v>303</c:v>
                </c:pt>
                <c:pt idx="4">
                  <c:v>271</c:v>
                </c:pt>
                <c:pt idx="5">
                  <c:v>261</c:v>
                </c:pt>
                <c:pt idx="6">
                  <c:v>261</c:v>
                </c:pt>
                <c:pt idx="7">
                  <c:v>259</c:v>
                </c:pt>
                <c:pt idx="8">
                  <c:v>260</c:v>
                </c:pt>
                <c:pt idx="9">
                  <c:v>258</c:v>
                </c:pt>
                <c:pt idx="10">
                  <c:v>529</c:v>
                </c:pt>
                <c:pt idx="11">
                  <c:v>548</c:v>
                </c:pt>
                <c:pt idx="12">
                  <c:v>563</c:v>
                </c:pt>
                <c:pt idx="13">
                  <c:v>644</c:v>
                </c:pt>
                <c:pt idx="14">
                  <c:v>646</c:v>
                </c:pt>
                <c:pt idx="15">
                  <c:v>664</c:v>
                </c:pt>
                <c:pt idx="16">
                  <c:v>689</c:v>
                </c:pt>
                <c:pt idx="17">
                  <c:v>689</c:v>
                </c:pt>
                <c:pt idx="18">
                  <c:v>827</c:v>
                </c:pt>
                <c:pt idx="19">
                  <c:v>974</c:v>
                </c:pt>
                <c:pt idx="20">
                  <c:v>979</c:v>
                </c:pt>
                <c:pt idx="21">
                  <c:v>993</c:v>
                </c:pt>
                <c:pt idx="22">
                  <c:v>911</c:v>
                </c:pt>
                <c:pt idx="23">
                  <c:v>903</c:v>
                </c:pt>
                <c:pt idx="24">
                  <c:v>871</c:v>
                </c:pt>
                <c:pt idx="25">
                  <c:v>695</c:v>
                </c:pt>
                <c:pt idx="26">
                  <c:v>699</c:v>
                </c:pt>
                <c:pt idx="27">
                  <c:v>694</c:v>
                </c:pt>
                <c:pt idx="28">
                  <c:v>638</c:v>
                </c:pt>
                <c:pt idx="29">
                  <c:v>638</c:v>
                </c:pt>
                <c:pt idx="30">
                  <c:v>515</c:v>
                </c:pt>
                <c:pt idx="31">
                  <c:v>414</c:v>
                </c:pt>
                <c:pt idx="32">
                  <c:v>467</c:v>
                </c:pt>
                <c:pt idx="33">
                  <c:v>450</c:v>
                </c:pt>
                <c:pt idx="34">
                  <c:v>465</c:v>
                </c:pt>
                <c:pt idx="35">
                  <c:v>501</c:v>
                </c:pt>
                <c:pt idx="36">
                  <c:v>511</c:v>
                </c:pt>
                <c:pt idx="37">
                  <c:v>503</c:v>
                </c:pt>
                <c:pt idx="38">
                  <c:v>525</c:v>
                </c:pt>
                <c:pt idx="39">
                  <c:v>546</c:v>
                </c:pt>
                <c:pt idx="40">
                  <c:v>550</c:v>
                </c:pt>
                <c:pt idx="41">
                  <c:v>617</c:v>
                </c:pt>
                <c:pt idx="42">
                  <c:v>624</c:v>
                </c:pt>
                <c:pt idx="43">
                  <c:v>601</c:v>
                </c:pt>
                <c:pt idx="44">
                  <c:v>602</c:v>
                </c:pt>
                <c:pt idx="45">
                  <c:v>628</c:v>
                </c:pt>
                <c:pt idx="46">
                  <c:v>475</c:v>
                </c:pt>
                <c:pt idx="47">
                  <c:v>499</c:v>
                </c:pt>
                <c:pt idx="48">
                  <c:v>500</c:v>
                </c:pt>
                <c:pt idx="49">
                  <c:v>521</c:v>
                </c:pt>
                <c:pt idx="50">
                  <c:v>503</c:v>
                </c:pt>
                <c:pt idx="51">
                  <c:v>473</c:v>
                </c:pt>
                <c:pt idx="52">
                  <c:v>458</c:v>
                </c:pt>
                <c:pt idx="53">
                  <c:v>402</c:v>
                </c:pt>
                <c:pt idx="54">
                  <c:v>412</c:v>
                </c:pt>
                <c:pt idx="55">
                  <c:v>397</c:v>
                </c:pt>
                <c:pt idx="56">
                  <c:v>467</c:v>
                </c:pt>
                <c:pt idx="57">
                  <c:v>475</c:v>
                </c:pt>
                <c:pt idx="58">
                  <c:v>408</c:v>
                </c:pt>
                <c:pt idx="59">
                  <c:v>420</c:v>
                </c:pt>
                <c:pt idx="60">
                  <c:v>427</c:v>
                </c:pt>
                <c:pt idx="61">
                  <c:v>428</c:v>
                </c:pt>
                <c:pt idx="62">
                  <c:v>577</c:v>
                </c:pt>
                <c:pt idx="63">
                  <c:v>568</c:v>
                </c:pt>
                <c:pt idx="64">
                  <c:v>577</c:v>
                </c:pt>
                <c:pt idx="65">
                  <c:v>595</c:v>
                </c:pt>
                <c:pt idx="66">
                  <c:v>581</c:v>
                </c:pt>
                <c:pt idx="67">
                  <c:v>587</c:v>
                </c:pt>
                <c:pt idx="68">
                  <c:v>546</c:v>
                </c:pt>
                <c:pt idx="69">
                  <c:v>543</c:v>
                </c:pt>
                <c:pt idx="70">
                  <c:v>568</c:v>
                </c:pt>
                <c:pt idx="71">
                  <c:v>487</c:v>
                </c:pt>
                <c:pt idx="72">
                  <c:v>499</c:v>
                </c:pt>
                <c:pt idx="73">
                  <c:v>489</c:v>
                </c:pt>
                <c:pt idx="74">
                  <c:v>380</c:v>
                </c:pt>
                <c:pt idx="75">
                  <c:v>419</c:v>
                </c:pt>
                <c:pt idx="76">
                  <c:v>425</c:v>
                </c:pt>
                <c:pt idx="77">
                  <c:v>394</c:v>
                </c:pt>
                <c:pt idx="78">
                  <c:v>392</c:v>
                </c:pt>
                <c:pt idx="79">
                  <c:v>378</c:v>
                </c:pt>
                <c:pt idx="80">
                  <c:v>294</c:v>
                </c:pt>
                <c:pt idx="81">
                  <c:v>289</c:v>
                </c:pt>
                <c:pt idx="82">
                  <c:v>278</c:v>
                </c:pt>
                <c:pt idx="83">
                  <c:v>286</c:v>
                </c:pt>
                <c:pt idx="84">
                  <c:v>276</c:v>
                </c:pt>
                <c:pt idx="85">
                  <c:v>279</c:v>
                </c:pt>
                <c:pt idx="86">
                  <c:v>259</c:v>
                </c:pt>
                <c:pt idx="87">
                  <c:v>224</c:v>
                </c:pt>
                <c:pt idx="88">
                  <c:v>195</c:v>
                </c:pt>
                <c:pt idx="89">
                  <c:v>214</c:v>
                </c:pt>
                <c:pt idx="90">
                  <c:v>220</c:v>
                </c:pt>
                <c:pt idx="91">
                  <c:v>225</c:v>
                </c:pt>
                <c:pt idx="92">
                  <c:v>295</c:v>
                </c:pt>
                <c:pt idx="93">
                  <c:v>282</c:v>
                </c:pt>
                <c:pt idx="94">
                  <c:v>285</c:v>
                </c:pt>
                <c:pt idx="95">
                  <c:v>304</c:v>
                </c:pt>
                <c:pt idx="96">
                  <c:v>298</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Consented'!$A$69:$A$165</c:f>
              <c:numCache>
                <c:formatCode>mmm\-yy</c:formatCode>
                <c:ptCount val="97"/>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43696</c:v>
                </c:pt>
                <c:pt idx="26">
                  <c:v>43709</c:v>
                </c:pt>
                <c:pt idx="27">
                  <c:v>43757</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pt idx="48">
                  <c:v>44378</c:v>
                </c:pt>
                <c:pt idx="49">
                  <c:v>44409</c:v>
                </c:pt>
                <c:pt idx="50">
                  <c:v>44440</c:v>
                </c:pt>
                <c:pt idx="51">
                  <c:v>44470</c:v>
                </c:pt>
                <c:pt idx="52">
                  <c:v>44501</c:v>
                </c:pt>
                <c:pt idx="53">
                  <c:v>44531</c:v>
                </c:pt>
                <c:pt idx="54">
                  <c:v>44562</c:v>
                </c:pt>
                <c:pt idx="55">
                  <c:v>44593</c:v>
                </c:pt>
                <c:pt idx="56">
                  <c:v>44621</c:v>
                </c:pt>
                <c:pt idx="57">
                  <c:v>44652</c:v>
                </c:pt>
                <c:pt idx="58">
                  <c:v>44682</c:v>
                </c:pt>
                <c:pt idx="59">
                  <c:v>44713</c:v>
                </c:pt>
                <c:pt idx="60">
                  <c:v>44743</c:v>
                </c:pt>
                <c:pt idx="61">
                  <c:v>44774</c:v>
                </c:pt>
                <c:pt idx="62">
                  <c:v>44805</c:v>
                </c:pt>
                <c:pt idx="63">
                  <c:v>44835</c:v>
                </c:pt>
                <c:pt idx="64">
                  <c:v>44866</c:v>
                </c:pt>
                <c:pt idx="65">
                  <c:v>44896</c:v>
                </c:pt>
                <c:pt idx="66">
                  <c:v>44927</c:v>
                </c:pt>
                <c:pt idx="67">
                  <c:v>44958</c:v>
                </c:pt>
                <c:pt idx="68">
                  <c:v>44986</c:v>
                </c:pt>
                <c:pt idx="69">
                  <c:v>45017</c:v>
                </c:pt>
                <c:pt idx="70">
                  <c:v>45047</c:v>
                </c:pt>
                <c:pt idx="71">
                  <c:v>45078</c:v>
                </c:pt>
                <c:pt idx="72">
                  <c:v>45108</c:v>
                </c:pt>
                <c:pt idx="73">
                  <c:v>45139</c:v>
                </c:pt>
                <c:pt idx="74">
                  <c:v>45170</c:v>
                </c:pt>
                <c:pt idx="75">
                  <c:v>45200</c:v>
                </c:pt>
                <c:pt idx="76">
                  <c:v>45231</c:v>
                </c:pt>
                <c:pt idx="77">
                  <c:v>45261</c:v>
                </c:pt>
                <c:pt idx="78">
                  <c:v>45292</c:v>
                </c:pt>
                <c:pt idx="79">
                  <c:v>45323</c:v>
                </c:pt>
                <c:pt idx="80">
                  <c:v>45352</c:v>
                </c:pt>
                <c:pt idx="81">
                  <c:v>45383</c:v>
                </c:pt>
                <c:pt idx="82">
                  <c:v>45413</c:v>
                </c:pt>
                <c:pt idx="83">
                  <c:v>45444</c:v>
                </c:pt>
                <c:pt idx="84">
                  <c:v>45474</c:v>
                </c:pt>
                <c:pt idx="85">
                  <c:v>45505</c:v>
                </c:pt>
                <c:pt idx="86">
                  <c:v>45536</c:v>
                </c:pt>
                <c:pt idx="87">
                  <c:v>45566</c:v>
                </c:pt>
                <c:pt idx="88">
                  <c:v>45597</c:v>
                </c:pt>
                <c:pt idx="89">
                  <c:v>45627</c:v>
                </c:pt>
                <c:pt idx="90">
                  <c:v>45658</c:v>
                </c:pt>
                <c:pt idx="91">
                  <c:v>45689</c:v>
                </c:pt>
                <c:pt idx="92">
                  <c:v>45717</c:v>
                </c:pt>
                <c:pt idx="93">
                  <c:v>45748</c:v>
                </c:pt>
                <c:pt idx="94">
                  <c:v>45778</c:v>
                </c:pt>
                <c:pt idx="95">
                  <c:v>45809</c:v>
                </c:pt>
                <c:pt idx="96">
                  <c:v>45839</c:v>
                </c:pt>
              </c:numCache>
            </c:numRef>
          </c:cat>
          <c:val>
            <c:numRef>
              <c:f>'Dwellings Consented'!$BB$69:$BB$165</c:f>
              <c:numCache>
                <c:formatCode>General</c:formatCode>
                <c:ptCount val="97"/>
                <c:pt idx="0">
                  <c:v>1139</c:v>
                </c:pt>
                <c:pt idx="1">
                  <c:v>1117</c:v>
                </c:pt>
                <c:pt idx="2">
                  <c:v>1069</c:v>
                </c:pt>
                <c:pt idx="3">
                  <c:v>1098</c:v>
                </c:pt>
                <c:pt idx="4">
                  <c:v>1070</c:v>
                </c:pt>
                <c:pt idx="5">
                  <c:v>1114</c:v>
                </c:pt>
                <c:pt idx="6">
                  <c:v>1099</c:v>
                </c:pt>
                <c:pt idx="7">
                  <c:v>1048</c:v>
                </c:pt>
                <c:pt idx="8">
                  <c:v>1148</c:v>
                </c:pt>
                <c:pt idx="9">
                  <c:v>1254</c:v>
                </c:pt>
                <c:pt idx="10">
                  <c:v>1261</c:v>
                </c:pt>
                <c:pt idx="11">
                  <c:v>1200</c:v>
                </c:pt>
                <c:pt idx="12">
                  <c:v>1147</c:v>
                </c:pt>
                <c:pt idx="13">
                  <c:v>1059</c:v>
                </c:pt>
                <c:pt idx="14">
                  <c:v>1064</c:v>
                </c:pt>
                <c:pt idx="15">
                  <c:v>1090</c:v>
                </c:pt>
                <c:pt idx="16">
                  <c:v>1176</c:v>
                </c:pt>
                <c:pt idx="17">
                  <c:v>1287</c:v>
                </c:pt>
                <c:pt idx="18">
                  <c:v>1299</c:v>
                </c:pt>
                <c:pt idx="19">
                  <c:v>1309</c:v>
                </c:pt>
                <c:pt idx="20">
                  <c:v>1191</c:v>
                </c:pt>
                <c:pt idx="21">
                  <c:v>1145</c:v>
                </c:pt>
                <c:pt idx="22">
                  <c:v>1221</c:v>
                </c:pt>
                <c:pt idx="23">
                  <c:v>1350</c:v>
                </c:pt>
                <c:pt idx="24">
                  <c:v>1583</c:v>
                </c:pt>
                <c:pt idx="25">
                  <c:v>1741</c:v>
                </c:pt>
                <c:pt idx="26">
                  <c:v>1748</c:v>
                </c:pt>
                <c:pt idx="27">
                  <c:v>1827</c:v>
                </c:pt>
                <c:pt idx="28">
                  <c:v>1859</c:v>
                </c:pt>
                <c:pt idx="29">
                  <c:v>1956</c:v>
                </c:pt>
                <c:pt idx="30">
                  <c:v>1913</c:v>
                </c:pt>
                <c:pt idx="31">
                  <c:v>1979</c:v>
                </c:pt>
                <c:pt idx="32">
                  <c:v>1996</c:v>
                </c:pt>
                <c:pt idx="33">
                  <c:v>1958</c:v>
                </c:pt>
                <c:pt idx="34">
                  <c:v>1929</c:v>
                </c:pt>
                <c:pt idx="35">
                  <c:v>1843</c:v>
                </c:pt>
                <c:pt idx="36">
                  <c:v>1683</c:v>
                </c:pt>
                <c:pt idx="37">
                  <c:v>1544</c:v>
                </c:pt>
                <c:pt idx="38">
                  <c:v>1771</c:v>
                </c:pt>
                <c:pt idx="39">
                  <c:v>1861</c:v>
                </c:pt>
                <c:pt idx="40">
                  <c:v>1791</c:v>
                </c:pt>
                <c:pt idx="41">
                  <c:v>1563</c:v>
                </c:pt>
                <c:pt idx="42">
                  <c:v>1638</c:v>
                </c:pt>
                <c:pt idx="43">
                  <c:v>1604</c:v>
                </c:pt>
                <c:pt idx="44">
                  <c:v>1580</c:v>
                </c:pt>
                <c:pt idx="45">
                  <c:v>1815</c:v>
                </c:pt>
                <c:pt idx="46">
                  <c:v>1879</c:v>
                </c:pt>
                <c:pt idx="47">
                  <c:v>1925</c:v>
                </c:pt>
                <c:pt idx="48">
                  <c:v>1844</c:v>
                </c:pt>
                <c:pt idx="49">
                  <c:v>1973</c:v>
                </c:pt>
                <c:pt idx="50">
                  <c:v>1920</c:v>
                </c:pt>
                <c:pt idx="51">
                  <c:v>1806</c:v>
                </c:pt>
                <c:pt idx="52">
                  <c:v>1964</c:v>
                </c:pt>
                <c:pt idx="53">
                  <c:v>2050</c:v>
                </c:pt>
                <c:pt idx="54">
                  <c:v>2027</c:v>
                </c:pt>
                <c:pt idx="55">
                  <c:v>2145</c:v>
                </c:pt>
                <c:pt idx="56">
                  <c:v>2381</c:v>
                </c:pt>
                <c:pt idx="57">
                  <c:v>2210</c:v>
                </c:pt>
                <c:pt idx="58">
                  <c:v>2191</c:v>
                </c:pt>
                <c:pt idx="59">
                  <c:v>2131</c:v>
                </c:pt>
                <c:pt idx="60">
                  <c:v>2198</c:v>
                </c:pt>
                <c:pt idx="61">
                  <c:v>2080</c:v>
                </c:pt>
                <c:pt idx="62">
                  <c:v>2243</c:v>
                </c:pt>
                <c:pt idx="63">
                  <c:v>2313</c:v>
                </c:pt>
                <c:pt idx="64">
                  <c:v>2214</c:v>
                </c:pt>
                <c:pt idx="65">
                  <c:v>2275</c:v>
                </c:pt>
                <c:pt idx="66">
                  <c:v>2221</c:v>
                </c:pt>
                <c:pt idx="67">
                  <c:v>2138</c:v>
                </c:pt>
                <c:pt idx="68">
                  <c:v>1972</c:v>
                </c:pt>
                <c:pt idx="69">
                  <c:v>1952</c:v>
                </c:pt>
                <c:pt idx="70">
                  <c:v>1997</c:v>
                </c:pt>
                <c:pt idx="71">
                  <c:v>2000</c:v>
                </c:pt>
                <c:pt idx="72">
                  <c:v>2048</c:v>
                </c:pt>
                <c:pt idx="73">
                  <c:v>2019</c:v>
                </c:pt>
                <c:pt idx="74">
                  <c:v>1802</c:v>
                </c:pt>
                <c:pt idx="75">
                  <c:v>1695</c:v>
                </c:pt>
                <c:pt idx="76">
                  <c:v>1597</c:v>
                </c:pt>
                <c:pt idx="77">
                  <c:v>1567</c:v>
                </c:pt>
                <c:pt idx="78">
                  <c:v>1608</c:v>
                </c:pt>
                <c:pt idx="79">
                  <c:v>1543</c:v>
                </c:pt>
                <c:pt idx="80">
                  <c:v>1494</c:v>
                </c:pt>
                <c:pt idx="81">
                  <c:v>1577</c:v>
                </c:pt>
                <c:pt idx="82">
                  <c:v>1499</c:v>
                </c:pt>
                <c:pt idx="83">
                  <c:v>1420</c:v>
                </c:pt>
                <c:pt idx="84">
                  <c:v>1267</c:v>
                </c:pt>
                <c:pt idx="85">
                  <c:v>1270</c:v>
                </c:pt>
                <c:pt idx="86">
                  <c:v>1121</c:v>
                </c:pt>
                <c:pt idx="87">
                  <c:v>1107</c:v>
                </c:pt>
                <c:pt idx="88">
                  <c:v>1115</c:v>
                </c:pt>
                <c:pt idx="89">
                  <c:v>1319</c:v>
                </c:pt>
                <c:pt idx="90">
                  <c:v>1251</c:v>
                </c:pt>
                <c:pt idx="91">
                  <c:v>1254</c:v>
                </c:pt>
                <c:pt idx="92">
                  <c:v>1367</c:v>
                </c:pt>
                <c:pt idx="93">
                  <c:v>1265</c:v>
                </c:pt>
                <c:pt idx="94">
                  <c:v>1358</c:v>
                </c:pt>
                <c:pt idx="95">
                  <c:v>1394</c:v>
                </c:pt>
                <c:pt idx="96">
                  <c:v>1429</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Consented'!$A$69:$A$165</c:f>
              <c:numCache>
                <c:formatCode>mmm\-yy</c:formatCode>
                <c:ptCount val="97"/>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43696</c:v>
                </c:pt>
                <c:pt idx="26">
                  <c:v>43709</c:v>
                </c:pt>
                <c:pt idx="27">
                  <c:v>43757</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pt idx="48">
                  <c:v>44378</c:v>
                </c:pt>
                <c:pt idx="49">
                  <c:v>44409</c:v>
                </c:pt>
                <c:pt idx="50">
                  <c:v>44440</c:v>
                </c:pt>
                <c:pt idx="51">
                  <c:v>44470</c:v>
                </c:pt>
                <c:pt idx="52">
                  <c:v>44501</c:v>
                </c:pt>
                <c:pt idx="53">
                  <c:v>44531</c:v>
                </c:pt>
                <c:pt idx="54">
                  <c:v>44562</c:v>
                </c:pt>
                <c:pt idx="55">
                  <c:v>44593</c:v>
                </c:pt>
                <c:pt idx="56">
                  <c:v>44621</c:v>
                </c:pt>
                <c:pt idx="57">
                  <c:v>44652</c:v>
                </c:pt>
                <c:pt idx="58">
                  <c:v>44682</c:v>
                </c:pt>
                <c:pt idx="59">
                  <c:v>44713</c:v>
                </c:pt>
                <c:pt idx="60">
                  <c:v>44743</c:v>
                </c:pt>
                <c:pt idx="61">
                  <c:v>44774</c:v>
                </c:pt>
                <c:pt idx="62">
                  <c:v>44805</c:v>
                </c:pt>
                <c:pt idx="63">
                  <c:v>44835</c:v>
                </c:pt>
                <c:pt idx="64">
                  <c:v>44866</c:v>
                </c:pt>
                <c:pt idx="65">
                  <c:v>44896</c:v>
                </c:pt>
                <c:pt idx="66">
                  <c:v>44927</c:v>
                </c:pt>
                <c:pt idx="67">
                  <c:v>44958</c:v>
                </c:pt>
                <c:pt idx="68">
                  <c:v>44986</c:v>
                </c:pt>
                <c:pt idx="69">
                  <c:v>45017</c:v>
                </c:pt>
                <c:pt idx="70">
                  <c:v>45047</c:v>
                </c:pt>
                <c:pt idx="71">
                  <c:v>45078</c:v>
                </c:pt>
                <c:pt idx="72">
                  <c:v>45108</c:v>
                </c:pt>
                <c:pt idx="73">
                  <c:v>45139</c:v>
                </c:pt>
                <c:pt idx="74">
                  <c:v>45170</c:v>
                </c:pt>
                <c:pt idx="75">
                  <c:v>45200</c:v>
                </c:pt>
                <c:pt idx="76">
                  <c:v>45231</c:v>
                </c:pt>
                <c:pt idx="77">
                  <c:v>45261</c:v>
                </c:pt>
                <c:pt idx="78">
                  <c:v>45292</c:v>
                </c:pt>
                <c:pt idx="79">
                  <c:v>45323</c:v>
                </c:pt>
                <c:pt idx="80">
                  <c:v>45352</c:v>
                </c:pt>
                <c:pt idx="81">
                  <c:v>45383</c:v>
                </c:pt>
                <c:pt idx="82">
                  <c:v>45413</c:v>
                </c:pt>
                <c:pt idx="83">
                  <c:v>45444</c:v>
                </c:pt>
                <c:pt idx="84">
                  <c:v>45474</c:v>
                </c:pt>
                <c:pt idx="85">
                  <c:v>45505</c:v>
                </c:pt>
                <c:pt idx="86">
                  <c:v>45536</c:v>
                </c:pt>
                <c:pt idx="87">
                  <c:v>45566</c:v>
                </c:pt>
                <c:pt idx="88">
                  <c:v>45597</c:v>
                </c:pt>
                <c:pt idx="89">
                  <c:v>45627</c:v>
                </c:pt>
                <c:pt idx="90">
                  <c:v>45658</c:v>
                </c:pt>
                <c:pt idx="91">
                  <c:v>45689</c:v>
                </c:pt>
                <c:pt idx="92">
                  <c:v>45717</c:v>
                </c:pt>
                <c:pt idx="93">
                  <c:v>45748</c:v>
                </c:pt>
                <c:pt idx="94">
                  <c:v>45778</c:v>
                </c:pt>
                <c:pt idx="95">
                  <c:v>45809</c:v>
                </c:pt>
                <c:pt idx="96">
                  <c:v>45839</c:v>
                </c:pt>
              </c:numCache>
            </c:numRef>
          </c:cat>
          <c:val>
            <c:numRef>
              <c:f>'Dwellings Consented'!$BC$69:$BC$165</c:f>
              <c:numCache>
                <c:formatCode>General</c:formatCode>
                <c:ptCount val="97"/>
                <c:pt idx="0">
                  <c:v>1045</c:v>
                </c:pt>
                <c:pt idx="1">
                  <c:v>1069</c:v>
                </c:pt>
                <c:pt idx="2">
                  <c:v>1222</c:v>
                </c:pt>
                <c:pt idx="3">
                  <c:v>1237</c:v>
                </c:pt>
                <c:pt idx="4">
                  <c:v>1479</c:v>
                </c:pt>
                <c:pt idx="5">
                  <c:v>1637</c:v>
                </c:pt>
                <c:pt idx="6">
                  <c:v>1714</c:v>
                </c:pt>
                <c:pt idx="7">
                  <c:v>1624</c:v>
                </c:pt>
                <c:pt idx="8">
                  <c:v>1570</c:v>
                </c:pt>
                <c:pt idx="9">
                  <c:v>1664</c:v>
                </c:pt>
                <c:pt idx="10">
                  <c:v>1702</c:v>
                </c:pt>
                <c:pt idx="11">
                  <c:v>1705</c:v>
                </c:pt>
                <c:pt idx="12">
                  <c:v>1895</c:v>
                </c:pt>
                <c:pt idx="13">
                  <c:v>1929</c:v>
                </c:pt>
                <c:pt idx="14">
                  <c:v>1801</c:v>
                </c:pt>
                <c:pt idx="15">
                  <c:v>1854</c:v>
                </c:pt>
                <c:pt idx="16">
                  <c:v>1538</c:v>
                </c:pt>
                <c:pt idx="17">
                  <c:v>1522</c:v>
                </c:pt>
                <c:pt idx="18">
                  <c:v>1474</c:v>
                </c:pt>
                <c:pt idx="19">
                  <c:v>1560</c:v>
                </c:pt>
                <c:pt idx="20">
                  <c:v>1626</c:v>
                </c:pt>
                <c:pt idx="21">
                  <c:v>1521</c:v>
                </c:pt>
                <c:pt idx="22">
                  <c:v>1567</c:v>
                </c:pt>
                <c:pt idx="23">
                  <c:v>1574</c:v>
                </c:pt>
                <c:pt idx="24">
                  <c:v>1593</c:v>
                </c:pt>
                <c:pt idx="25">
                  <c:v>1602</c:v>
                </c:pt>
                <c:pt idx="26">
                  <c:v>1683</c:v>
                </c:pt>
                <c:pt idx="27">
                  <c:v>1710</c:v>
                </c:pt>
                <c:pt idx="28">
                  <c:v>1654</c:v>
                </c:pt>
                <c:pt idx="29">
                  <c:v>1650</c:v>
                </c:pt>
                <c:pt idx="30">
                  <c:v>1749</c:v>
                </c:pt>
                <c:pt idx="31">
                  <c:v>1738</c:v>
                </c:pt>
                <c:pt idx="32">
                  <c:v>1745</c:v>
                </c:pt>
                <c:pt idx="33">
                  <c:v>1697</c:v>
                </c:pt>
                <c:pt idx="34">
                  <c:v>1673</c:v>
                </c:pt>
                <c:pt idx="35">
                  <c:v>1729</c:v>
                </c:pt>
                <c:pt idx="36">
                  <c:v>1689</c:v>
                </c:pt>
                <c:pt idx="37">
                  <c:v>1681</c:v>
                </c:pt>
                <c:pt idx="38">
                  <c:v>1686</c:v>
                </c:pt>
                <c:pt idx="39">
                  <c:v>1636</c:v>
                </c:pt>
                <c:pt idx="40">
                  <c:v>1847</c:v>
                </c:pt>
                <c:pt idx="41">
                  <c:v>2002</c:v>
                </c:pt>
                <c:pt idx="42">
                  <c:v>2177</c:v>
                </c:pt>
                <c:pt idx="43">
                  <c:v>2169</c:v>
                </c:pt>
                <c:pt idx="44">
                  <c:v>2254</c:v>
                </c:pt>
                <c:pt idx="45">
                  <c:v>2308</c:v>
                </c:pt>
                <c:pt idx="46">
                  <c:v>2341</c:v>
                </c:pt>
                <c:pt idx="47">
                  <c:v>2369</c:v>
                </c:pt>
                <c:pt idx="48">
                  <c:v>2297</c:v>
                </c:pt>
                <c:pt idx="49">
                  <c:v>2505</c:v>
                </c:pt>
                <c:pt idx="50">
                  <c:v>2497</c:v>
                </c:pt>
                <c:pt idx="51">
                  <c:v>2609</c:v>
                </c:pt>
                <c:pt idx="52">
                  <c:v>2508</c:v>
                </c:pt>
                <c:pt idx="53">
                  <c:v>2397</c:v>
                </c:pt>
                <c:pt idx="54">
                  <c:v>2236</c:v>
                </c:pt>
                <c:pt idx="55">
                  <c:v>2271</c:v>
                </c:pt>
                <c:pt idx="56">
                  <c:v>2515</c:v>
                </c:pt>
                <c:pt idx="57">
                  <c:v>2565</c:v>
                </c:pt>
                <c:pt idx="58">
                  <c:v>2663</c:v>
                </c:pt>
                <c:pt idx="59">
                  <c:v>2901</c:v>
                </c:pt>
                <c:pt idx="60">
                  <c:v>3019</c:v>
                </c:pt>
                <c:pt idx="61">
                  <c:v>2934</c:v>
                </c:pt>
                <c:pt idx="62">
                  <c:v>3067</c:v>
                </c:pt>
                <c:pt idx="63">
                  <c:v>3040</c:v>
                </c:pt>
                <c:pt idx="64">
                  <c:v>3115</c:v>
                </c:pt>
                <c:pt idx="65">
                  <c:v>3063</c:v>
                </c:pt>
                <c:pt idx="66">
                  <c:v>3097</c:v>
                </c:pt>
                <c:pt idx="67">
                  <c:v>3031</c:v>
                </c:pt>
                <c:pt idx="68">
                  <c:v>2823</c:v>
                </c:pt>
                <c:pt idx="69">
                  <c:v>2828</c:v>
                </c:pt>
                <c:pt idx="70">
                  <c:v>2762</c:v>
                </c:pt>
                <c:pt idx="71">
                  <c:v>2570</c:v>
                </c:pt>
                <c:pt idx="72">
                  <c:v>2495</c:v>
                </c:pt>
                <c:pt idx="73">
                  <c:v>2404</c:v>
                </c:pt>
                <c:pt idx="74">
                  <c:v>2221</c:v>
                </c:pt>
                <c:pt idx="75">
                  <c:v>2189</c:v>
                </c:pt>
                <c:pt idx="76">
                  <c:v>2019</c:v>
                </c:pt>
                <c:pt idx="77">
                  <c:v>1946</c:v>
                </c:pt>
                <c:pt idx="78">
                  <c:v>1913</c:v>
                </c:pt>
                <c:pt idx="79">
                  <c:v>1935</c:v>
                </c:pt>
                <c:pt idx="80">
                  <c:v>1813</c:v>
                </c:pt>
                <c:pt idx="81">
                  <c:v>1684</c:v>
                </c:pt>
                <c:pt idx="82">
                  <c:v>1625</c:v>
                </c:pt>
                <c:pt idx="83">
                  <c:v>1520</c:v>
                </c:pt>
                <c:pt idx="84">
                  <c:v>1481</c:v>
                </c:pt>
                <c:pt idx="85">
                  <c:v>1480</c:v>
                </c:pt>
                <c:pt idx="86">
                  <c:v>1624</c:v>
                </c:pt>
                <c:pt idx="87">
                  <c:v>1622</c:v>
                </c:pt>
                <c:pt idx="88">
                  <c:v>1636</c:v>
                </c:pt>
                <c:pt idx="89">
                  <c:v>1626</c:v>
                </c:pt>
                <c:pt idx="90">
                  <c:v>1566</c:v>
                </c:pt>
                <c:pt idx="91">
                  <c:v>1665</c:v>
                </c:pt>
                <c:pt idx="92">
                  <c:v>1686</c:v>
                </c:pt>
                <c:pt idx="93">
                  <c:v>1740</c:v>
                </c:pt>
                <c:pt idx="94">
                  <c:v>1807</c:v>
                </c:pt>
                <c:pt idx="95">
                  <c:v>1888</c:v>
                </c:pt>
                <c:pt idx="96">
                  <c:v>1883</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Consented'!$A$69:$A$165</c:f>
              <c:numCache>
                <c:formatCode>mmm\-yy</c:formatCode>
                <c:ptCount val="97"/>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43696</c:v>
                </c:pt>
                <c:pt idx="26">
                  <c:v>43709</c:v>
                </c:pt>
                <c:pt idx="27">
                  <c:v>43757</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pt idx="48">
                  <c:v>44378</c:v>
                </c:pt>
                <c:pt idx="49">
                  <c:v>44409</c:v>
                </c:pt>
                <c:pt idx="50">
                  <c:v>44440</c:v>
                </c:pt>
                <c:pt idx="51">
                  <c:v>44470</c:v>
                </c:pt>
                <c:pt idx="52">
                  <c:v>44501</c:v>
                </c:pt>
                <c:pt idx="53">
                  <c:v>44531</c:v>
                </c:pt>
                <c:pt idx="54">
                  <c:v>44562</c:v>
                </c:pt>
                <c:pt idx="55">
                  <c:v>44593</c:v>
                </c:pt>
                <c:pt idx="56">
                  <c:v>44621</c:v>
                </c:pt>
                <c:pt idx="57">
                  <c:v>44652</c:v>
                </c:pt>
                <c:pt idx="58">
                  <c:v>44682</c:v>
                </c:pt>
                <c:pt idx="59">
                  <c:v>44713</c:v>
                </c:pt>
                <c:pt idx="60">
                  <c:v>44743</c:v>
                </c:pt>
                <c:pt idx="61">
                  <c:v>44774</c:v>
                </c:pt>
                <c:pt idx="62">
                  <c:v>44805</c:v>
                </c:pt>
                <c:pt idx="63">
                  <c:v>44835</c:v>
                </c:pt>
                <c:pt idx="64">
                  <c:v>44866</c:v>
                </c:pt>
                <c:pt idx="65">
                  <c:v>44896</c:v>
                </c:pt>
                <c:pt idx="66">
                  <c:v>44927</c:v>
                </c:pt>
                <c:pt idx="67">
                  <c:v>44958</c:v>
                </c:pt>
                <c:pt idx="68">
                  <c:v>44986</c:v>
                </c:pt>
                <c:pt idx="69">
                  <c:v>45017</c:v>
                </c:pt>
                <c:pt idx="70">
                  <c:v>45047</c:v>
                </c:pt>
                <c:pt idx="71">
                  <c:v>45078</c:v>
                </c:pt>
                <c:pt idx="72">
                  <c:v>45108</c:v>
                </c:pt>
                <c:pt idx="73">
                  <c:v>45139</c:v>
                </c:pt>
                <c:pt idx="74">
                  <c:v>45170</c:v>
                </c:pt>
                <c:pt idx="75">
                  <c:v>45200</c:v>
                </c:pt>
                <c:pt idx="76">
                  <c:v>45231</c:v>
                </c:pt>
                <c:pt idx="77">
                  <c:v>45261</c:v>
                </c:pt>
                <c:pt idx="78">
                  <c:v>45292</c:v>
                </c:pt>
                <c:pt idx="79">
                  <c:v>45323</c:v>
                </c:pt>
                <c:pt idx="80">
                  <c:v>45352</c:v>
                </c:pt>
                <c:pt idx="81">
                  <c:v>45383</c:v>
                </c:pt>
                <c:pt idx="82">
                  <c:v>45413</c:v>
                </c:pt>
                <c:pt idx="83">
                  <c:v>45444</c:v>
                </c:pt>
                <c:pt idx="84">
                  <c:v>45474</c:v>
                </c:pt>
                <c:pt idx="85">
                  <c:v>45505</c:v>
                </c:pt>
                <c:pt idx="86">
                  <c:v>45536</c:v>
                </c:pt>
                <c:pt idx="87">
                  <c:v>45566</c:v>
                </c:pt>
                <c:pt idx="88">
                  <c:v>45597</c:v>
                </c:pt>
                <c:pt idx="89">
                  <c:v>45627</c:v>
                </c:pt>
                <c:pt idx="90">
                  <c:v>45658</c:v>
                </c:pt>
                <c:pt idx="91">
                  <c:v>45689</c:v>
                </c:pt>
                <c:pt idx="92">
                  <c:v>45717</c:v>
                </c:pt>
                <c:pt idx="93">
                  <c:v>45748</c:v>
                </c:pt>
                <c:pt idx="94">
                  <c:v>45778</c:v>
                </c:pt>
                <c:pt idx="95">
                  <c:v>45809</c:v>
                </c:pt>
                <c:pt idx="96">
                  <c:v>45839</c:v>
                </c:pt>
              </c:numCache>
            </c:numRef>
          </c:cat>
          <c:val>
            <c:numRef>
              <c:f>'Dwellings Consented'!$BE$69:$BE$165</c:f>
              <c:numCache>
                <c:formatCode>0%</c:formatCode>
                <c:ptCount val="97"/>
                <c:pt idx="0">
                  <c:v>0.24117003283255398</c:v>
                </c:pt>
                <c:pt idx="1">
                  <c:v>0.24227959084266926</c:v>
                </c:pt>
                <c:pt idx="2">
                  <c:v>0.25133275176892506</c:v>
                </c:pt>
                <c:pt idx="3">
                  <c:v>0.25198204221988729</c:v>
                </c:pt>
                <c:pt idx="4">
                  <c:v>0.26279004752585966</c:v>
                </c:pt>
                <c:pt idx="5">
                  <c:v>0.27716941198122758</c:v>
                </c:pt>
                <c:pt idx="6">
                  <c:v>0.27761220987988799</c:v>
                </c:pt>
                <c:pt idx="7">
                  <c:v>0.26520086862106407</c:v>
                </c:pt>
                <c:pt idx="8">
                  <c:v>0.26608291636883491</c:v>
                </c:pt>
                <c:pt idx="9">
                  <c:v>0.27311032762920284</c:v>
                </c:pt>
                <c:pt idx="10">
                  <c:v>0.28450382923252404</c:v>
                </c:pt>
                <c:pt idx="11">
                  <c:v>0.27916565607567306</c:v>
                </c:pt>
                <c:pt idx="12">
                  <c:v>0.28065395095367845</c:v>
                </c:pt>
                <c:pt idx="13">
                  <c:v>0.2802685392391388</c:v>
                </c:pt>
                <c:pt idx="14">
                  <c:v>0.2712244109694863</c:v>
                </c:pt>
                <c:pt idx="15">
                  <c:v>0.27588316256308304</c:v>
                </c:pt>
                <c:pt idx="16">
                  <c:v>0.26585937500000001</c:v>
                </c:pt>
                <c:pt idx="17">
                  <c:v>0.27196392473954284</c:v>
                </c:pt>
                <c:pt idx="18">
                  <c:v>0.27124773960216997</c:v>
                </c:pt>
                <c:pt idx="19">
                  <c:v>0.27753303964757708</c:v>
                </c:pt>
                <c:pt idx="20">
                  <c:v>0.27360530488683871</c:v>
                </c:pt>
                <c:pt idx="21">
                  <c:v>0.266031699869129</c:v>
                </c:pt>
                <c:pt idx="22">
                  <c:v>0.26647936027663716</c:v>
                </c:pt>
                <c:pt idx="23">
                  <c:v>0.27273375142531359</c:v>
                </c:pt>
                <c:pt idx="24">
                  <c:v>0.28427929193593704</c:v>
                </c:pt>
                <c:pt idx="25">
                  <c:v>0.28149180899268039</c:v>
                </c:pt>
                <c:pt idx="26">
                  <c:v>0.28221948886155529</c:v>
                </c:pt>
                <c:pt idx="27">
                  <c:v>0.28361710685078428</c:v>
                </c:pt>
                <c:pt idx="28">
                  <c:v>0.27922776806134803</c:v>
                </c:pt>
                <c:pt idx="29">
                  <c:v>0.28005807047644188</c:v>
                </c:pt>
                <c:pt idx="30">
                  <c:v>0.27891292735042733</c:v>
                </c:pt>
                <c:pt idx="31">
                  <c:v>0.27810690723037568</c:v>
                </c:pt>
                <c:pt idx="32">
                  <c:v>0.28181087597106885</c:v>
                </c:pt>
                <c:pt idx="33">
                  <c:v>0.27772139909343074</c:v>
                </c:pt>
                <c:pt idx="34">
                  <c:v>0.28065695949209857</c:v>
                </c:pt>
                <c:pt idx="35">
                  <c:v>0.27561239680606309</c:v>
                </c:pt>
                <c:pt idx="36">
                  <c:v>0.26072651581279793</c:v>
                </c:pt>
                <c:pt idx="37">
                  <c:v>0.25058815621429054</c:v>
                </c:pt>
                <c:pt idx="38">
                  <c:v>0.2574347039048358</c:v>
                </c:pt>
                <c:pt idx="39">
                  <c:v>0.25800893426930438</c:v>
                </c:pt>
                <c:pt idx="40">
                  <c:v>0.25709023941068138</c:v>
                </c:pt>
                <c:pt idx="41">
                  <c:v>0.25112592325707078</c:v>
                </c:pt>
                <c:pt idx="42">
                  <c:v>0.25939344358090338</c:v>
                </c:pt>
                <c:pt idx="43">
                  <c:v>0.256434308495046</c:v>
                </c:pt>
                <c:pt idx="44">
                  <c:v>0.25360164646695632</c:v>
                </c:pt>
                <c:pt idx="45">
                  <c:v>0.26071448169895189</c:v>
                </c:pt>
                <c:pt idx="46">
                  <c:v>0.25290885585003231</c:v>
                </c:pt>
                <c:pt idx="47">
                  <c:v>0.25179931704754399</c:v>
                </c:pt>
                <c:pt idx="48">
                  <c:v>0.24226131440204626</c:v>
                </c:pt>
                <c:pt idx="49">
                  <c:v>0.2508530710558009</c:v>
                </c:pt>
                <c:pt idx="50">
                  <c:v>0.24742268041237114</c:v>
                </c:pt>
                <c:pt idx="51">
                  <c:v>0.24518459069020868</c:v>
                </c:pt>
                <c:pt idx="52">
                  <c:v>0.24185635792778651</c:v>
                </c:pt>
                <c:pt idx="53">
                  <c:v>0.23620244532125287</c:v>
                </c:pt>
                <c:pt idx="54">
                  <c:v>0.23005757590669751</c:v>
                </c:pt>
                <c:pt idx="55">
                  <c:v>0.23155008178581737</c:v>
                </c:pt>
                <c:pt idx="56">
                  <c:v>0.2497089910136425</c:v>
                </c:pt>
                <c:pt idx="57">
                  <c:v>0.24455002794857461</c:v>
                </c:pt>
                <c:pt idx="58">
                  <c:v>0.24262264846919956</c:v>
                </c:pt>
                <c:pt idx="59">
                  <c:v>0.25230228145680039</c:v>
                </c:pt>
                <c:pt idx="60">
                  <c:v>0.25957779515246288</c:v>
                </c:pt>
                <c:pt idx="61">
                  <c:v>0.25355262544844615</c:v>
                </c:pt>
                <c:pt idx="62">
                  <c:v>0.26777348191949057</c:v>
                </c:pt>
                <c:pt idx="63">
                  <c:v>0.26962659380692167</c:v>
                </c:pt>
                <c:pt idx="64">
                  <c:v>0.27175263424285651</c:v>
                </c:pt>
                <c:pt idx="65">
                  <c:v>0.27853152434158018</c:v>
                </c:pt>
                <c:pt idx="66">
                  <c:v>0.27874119926286445</c:v>
                </c:pt>
                <c:pt idx="67">
                  <c:v>0.27658449858248041</c:v>
                </c:pt>
                <c:pt idx="68">
                  <c:v>0.26294801102796378</c:v>
                </c:pt>
                <c:pt idx="69">
                  <c:v>0.26576464127015825</c:v>
                </c:pt>
                <c:pt idx="70">
                  <c:v>0.27263421874200316</c:v>
                </c:pt>
                <c:pt idx="71">
                  <c:v>0.26497249148545976</c:v>
                </c:pt>
                <c:pt idx="72">
                  <c:v>0.26900709598250011</c:v>
                </c:pt>
                <c:pt idx="73">
                  <c:v>0.27284341498639114</c:v>
                </c:pt>
                <c:pt idx="74">
                  <c:v>0.25780197903858537</c:v>
                </c:pt>
                <c:pt idx="75">
                  <c:v>0.25814385985961963</c:v>
                </c:pt>
                <c:pt idx="76">
                  <c:v>0.25459929435483869</c:v>
                </c:pt>
                <c:pt idx="77">
                  <c:v>0.25225981404958675</c:v>
                </c:pt>
                <c:pt idx="78">
                  <c:v>0.25560128029263834</c:v>
                </c:pt>
                <c:pt idx="79">
                  <c:v>0.25278615445129149</c:v>
                </c:pt>
                <c:pt idx="80">
                  <c:v>0.24498265188108034</c:v>
                </c:pt>
                <c:pt idx="81">
                  <c:v>0.24232081911262798</c:v>
                </c:pt>
                <c:pt idx="82">
                  <c:v>0.23481501932633905</c:v>
                </c:pt>
                <c:pt idx="83">
                  <c:v>0.23284012991699748</c:v>
                </c:pt>
                <c:pt idx="84">
                  <c:v>0.22134387351778656</c:v>
                </c:pt>
                <c:pt idx="85">
                  <c:v>0.22032295606633692</c:v>
                </c:pt>
                <c:pt idx="86">
                  <c:v>0.21735040879820564</c:v>
                </c:pt>
                <c:pt idx="87">
                  <c:v>0.2130130563370122</c:v>
                </c:pt>
                <c:pt idx="88">
                  <c:v>0.21186623516720604</c:v>
                </c:pt>
                <c:pt idx="89">
                  <c:v>0.22663031781332951</c:v>
                </c:pt>
                <c:pt idx="90">
                  <c:v>0.21815961497018893</c:v>
                </c:pt>
                <c:pt idx="91">
                  <c:v>0.22827270747113917</c:v>
                </c:pt>
                <c:pt idx="92">
                  <c:v>0.23830877642536835</c:v>
                </c:pt>
                <c:pt idx="93">
                  <c:v>0.2390893220832121</c:v>
                </c:pt>
                <c:pt idx="94">
                  <c:v>0.24884593190998269</c:v>
                </c:pt>
                <c:pt idx="95">
                  <c:v>0.25085694298705841</c:v>
                </c:pt>
                <c:pt idx="96">
                  <c:v>0.25162054784972471</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CCCs'!$A$116:$A$152</c:f>
              <c:numCache>
                <c:formatCode>mmm\-yy</c:formatCode>
                <c:ptCount val="37"/>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pt idx="36">
                  <c:v>45839</c:v>
                </c:pt>
              </c:numCache>
            </c:numRef>
          </c:cat>
          <c:val>
            <c:numRef>
              <c:f>'Dwellings with CCCs'!$B$116:$B$152</c:f>
              <c:numCache>
                <c:formatCode>General</c:formatCode>
                <c:ptCount val="37"/>
                <c:pt idx="0">
                  <c:v>1121</c:v>
                </c:pt>
                <c:pt idx="1">
                  <c:v>1320</c:v>
                </c:pt>
                <c:pt idx="2">
                  <c:v>1034</c:v>
                </c:pt>
                <c:pt idx="3">
                  <c:v>1160</c:v>
                </c:pt>
                <c:pt idx="4">
                  <c:v>1481</c:v>
                </c:pt>
                <c:pt idx="5">
                  <c:v>1226</c:v>
                </c:pt>
                <c:pt idx="6">
                  <c:v>845</c:v>
                </c:pt>
                <c:pt idx="7">
                  <c:v>1164</c:v>
                </c:pt>
                <c:pt idx="8">
                  <c:v>1482</c:v>
                </c:pt>
                <c:pt idx="9">
                  <c:v>1189</c:v>
                </c:pt>
                <c:pt idx="10">
                  <c:v>1499</c:v>
                </c:pt>
                <c:pt idx="11">
                  <c:v>1742</c:v>
                </c:pt>
                <c:pt idx="12">
                  <c:v>1557</c:v>
                </c:pt>
                <c:pt idx="13">
                  <c:v>1497</c:v>
                </c:pt>
                <c:pt idx="14">
                  <c:v>1927</c:v>
                </c:pt>
                <c:pt idx="15">
                  <c:v>1949</c:v>
                </c:pt>
                <c:pt idx="16">
                  <c:v>1925</c:v>
                </c:pt>
                <c:pt idx="17">
                  <c:v>1327</c:v>
                </c:pt>
                <c:pt idx="18">
                  <c:v>965</c:v>
                </c:pt>
                <c:pt idx="19">
                  <c:v>1583</c:v>
                </c:pt>
                <c:pt idx="20">
                  <c:v>1728</c:v>
                </c:pt>
                <c:pt idx="21">
                  <c:v>1677</c:v>
                </c:pt>
                <c:pt idx="22">
                  <c:v>1683</c:v>
                </c:pt>
                <c:pt idx="23">
                  <c:v>1322</c:v>
                </c:pt>
                <c:pt idx="24">
                  <c:v>1614</c:v>
                </c:pt>
                <c:pt idx="25">
                  <c:v>1186</c:v>
                </c:pt>
                <c:pt idx="26">
                  <c:v>1451</c:v>
                </c:pt>
                <c:pt idx="27">
                  <c:v>1497</c:v>
                </c:pt>
                <c:pt idx="28">
                  <c:v>1444</c:v>
                </c:pt>
                <c:pt idx="29">
                  <c:v>1019</c:v>
                </c:pt>
                <c:pt idx="30">
                  <c:v>1291</c:v>
                </c:pt>
                <c:pt idx="31">
                  <c:v>899</c:v>
                </c:pt>
                <c:pt idx="32">
                  <c:v>1255</c:v>
                </c:pt>
                <c:pt idx="33">
                  <c:v>1256</c:v>
                </c:pt>
                <c:pt idx="34">
                  <c:v>1316</c:v>
                </c:pt>
                <c:pt idx="35">
                  <c:v>1208</c:v>
                </c:pt>
                <c:pt idx="36">
                  <c:v>1539</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CCCs'!$A$128:$A$152</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with CCCs'!$F$128:$F$152</c:f>
              <c:numCache>
                <c:formatCode>General</c:formatCode>
                <c:ptCount val="25"/>
                <c:pt idx="0">
                  <c:v>1155</c:v>
                </c:pt>
                <c:pt idx="1">
                  <c:v>1085</c:v>
                </c:pt>
                <c:pt idx="2">
                  <c:v>1412</c:v>
                </c:pt>
                <c:pt idx="3">
                  <c:v>1434</c:v>
                </c:pt>
                <c:pt idx="4">
                  <c:v>1409</c:v>
                </c:pt>
                <c:pt idx="5">
                  <c:v>977</c:v>
                </c:pt>
                <c:pt idx="6">
                  <c:v>713</c:v>
                </c:pt>
                <c:pt idx="7">
                  <c:v>991</c:v>
                </c:pt>
                <c:pt idx="8">
                  <c:v>1104</c:v>
                </c:pt>
                <c:pt idx="9">
                  <c:v>1093</c:v>
                </c:pt>
                <c:pt idx="10">
                  <c:v>1222</c:v>
                </c:pt>
                <c:pt idx="11">
                  <c:v>927</c:v>
                </c:pt>
                <c:pt idx="12">
                  <c:v>941</c:v>
                </c:pt>
                <c:pt idx="13">
                  <c:v>739</c:v>
                </c:pt>
                <c:pt idx="14">
                  <c:v>943</c:v>
                </c:pt>
                <c:pt idx="15">
                  <c:v>972</c:v>
                </c:pt>
                <c:pt idx="16">
                  <c:v>946</c:v>
                </c:pt>
                <c:pt idx="17">
                  <c:v>774</c:v>
                </c:pt>
                <c:pt idx="18">
                  <c:v>696</c:v>
                </c:pt>
                <c:pt idx="19">
                  <c:v>545</c:v>
                </c:pt>
                <c:pt idx="20">
                  <c:v>774</c:v>
                </c:pt>
                <c:pt idx="21">
                  <c:v>771</c:v>
                </c:pt>
                <c:pt idx="22">
                  <c:v>780</c:v>
                </c:pt>
                <c:pt idx="23">
                  <c:v>785</c:v>
                </c:pt>
                <c:pt idx="24">
                  <c:v>1066</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CCCs'!$A$128:$A$152</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with CCCs'!$G$128:$G$152</c:f>
              <c:numCache>
                <c:formatCode>General</c:formatCode>
                <c:ptCount val="25"/>
                <c:pt idx="0">
                  <c:v>332</c:v>
                </c:pt>
                <c:pt idx="1">
                  <c:v>383</c:v>
                </c:pt>
                <c:pt idx="2">
                  <c:v>479</c:v>
                </c:pt>
                <c:pt idx="3">
                  <c:v>491</c:v>
                </c:pt>
                <c:pt idx="4">
                  <c:v>492</c:v>
                </c:pt>
                <c:pt idx="5">
                  <c:v>320</c:v>
                </c:pt>
                <c:pt idx="6">
                  <c:v>240</c:v>
                </c:pt>
                <c:pt idx="7">
                  <c:v>562</c:v>
                </c:pt>
                <c:pt idx="8">
                  <c:v>560</c:v>
                </c:pt>
                <c:pt idx="9">
                  <c:v>545</c:v>
                </c:pt>
                <c:pt idx="10">
                  <c:v>349</c:v>
                </c:pt>
                <c:pt idx="11">
                  <c:v>326</c:v>
                </c:pt>
                <c:pt idx="12">
                  <c:v>575</c:v>
                </c:pt>
                <c:pt idx="13">
                  <c:v>391</c:v>
                </c:pt>
                <c:pt idx="14">
                  <c:v>479</c:v>
                </c:pt>
                <c:pt idx="15">
                  <c:v>489</c:v>
                </c:pt>
                <c:pt idx="16">
                  <c:v>325</c:v>
                </c:pt>
                <c:pt idx="17">
                  <c:v>216</c:v>
                </c:pt>
                <c:pt idx="18">
                  <c:v>539</c:v>
                </c:pt>
                <c:pt idx="19">
                  <c:v>281</c:v>
                </c:pt>
                <c:pt idx="20">
                  <c:v>461</c:v>
                </c:pt>
                <c:pt idx="21">
                  <c:v>448</c:v>
                </c:pt>
                <c:pt idx="22">
                  <c:v>460</c:v>
                </c:pt>
                <c:pt idx="23">
                  <c:v>323</c:v>
                </c:pt>
                <c:pt idx="24">
                  <c:v>391</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CCCs'!$A$128:$A$152</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'Dwellings with CCCs'!$H$128:$H$152</c:f>
              <c:numCache>
                <c:formatCode>General</c:formatCode>
                <c:ptCount val="25"/>
                <c:pt idx="0">
                  <c:v>70</c:v>
                </c:pt>
                <c:pt idx="1">
                  <c:v>29</c:v>
                </c:pt>
                <c:pt idx="2">
                  <c:v>36</c:v>
                </c:pt>
                <c:pt idx="3">
                  <c:v>24</c:v>
                </c:pt>
                <c:pt idx="4">
                  <c:v>24</c:v>
                </c:pt>
                <c:pt idx="5">
                  <c:v>30</c:v>
                </c:pt>
                <c:pt idx="6">
                  <c:v>12</c:v>
                </c:pt>
                <c:pt idx="7">
                  <c:v>30</c:v>
                </c:pt>
                <c:pt idx="8">
                  <c:v>64</c:v>
                </c:pt>
                <c:pt idx="9">
                  <c:v>17</c:v>
                </c:pt>
                <c:pt idx="10">
                  <c:v>77</c:v>
                </c:pt>
                <c:pt idx="11">
                  <c:v>69</c:v>
                </c:pt>
                <c:pt idx="12">
                  <c:v>97</c:v>
                </c:pt>
                <c:pt idx="13">
                  <c:v>56</c:v>
                </c:pt>
                <c:pt idx="14">
                  <c:v>29</c:v>
                </c:pt>
                <c:pt idx="15">
                  <c:v>36</c:v>
                </c:pt>
                <c:pt idx="16">
                  <c:v>173</c:v>
                </c:pt>
                <c:pt idx="17">
                  <c:v>29</c:v>
                </c:pt>
                <c:pt idx="18">
                  <c:v>56</c:v>
                </c:pt>
                <c:pt idx="19">
                  <c:v>73</c:v>
                </c:pt>
                <c:pt idx="20">
                  <c:v>20</c:v>
                </c:pt>
                <c:pt idx="21">
                  <c:v>37</c:v>
                </c:pt>
                <c:pt idx="22">
                  <c:v>76</c:v>
                </c:pt>
                <c:pt idx="23">
                  <c:v>100</c:v>
                </c:pt>
                <c:pt idx="24">
                  <c:v>82</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Created'!$A$121:$A$145</c:f>
              <c:numCache>
                <c:formatCode>mmm\-yy</c:formatCode>
                <c:ptCount val="25"/>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pt idx="13">
                  <c:v>45536</c:v>
                </c:pt>
                <c:pt idx="14">
                  <c:v>45566</c:v>
                </c:pt>
                <c:pt idx="15">
                  <c:v>45597</c:v>
                </c:pt>
                <c:pt idx="16">
                  <c:v>45627</c:v>
                </c:pt>
                <c:pt idx="17">
                  <c:v>45658</c:v>
                </c:pt>
                <c:pt idx="18">
                  <c:v>45689</c:v>
                </c:pt>
                <c:pt idx="19">
                  <c:v>45717</c:v>
                </c:pt>
                <c:pt idx="20">
                  <c:v>45748</c:v>
                </c:pt>
                <c:pt idx="21">
                  <c:v>45778</c:v>
                </c:pt>
                <c:pt idx="22">
                  <c:v>45809</c:v>
                </c:pt>
                <c:pt idx="23">
                  <c:v>45839</c:v>
                </c:pt>
                <c:pt idx="24">
                  <c:v>45870</c:v>
                </c:pt>
              </c:numCache>
            </c:numRef>
          </c:cat>
          <c:val>
            <c:numRef>
              <c:f>'Residential Parcels Created'!$B$121:$B$145</c:f>
              <c:numCache>
                <c:formatCode>General</c:formatCode>
                <c:ptCount val="25"/>
                <c:pt idx="0">
                  <c:v>1169</c:v>
                </c:pt>
                <c:pt idx="1">
                  <c:v>1647</c:v>
                </c:pt>
                <c:pt idx="2">
                  <c:v>1744</c:v>
                </c:pt>
                <c:pt idx="3">
                  <c:v>1375</c:v>
                </c:pt>
                <c:pt idx="4">
                  <c:v>1398</c:v>
                </c:pt>
                <c:pt idx="5">
                  <c:v>862</c:v>
                </c:pt>
                <c:pt idx="6">
                  <c:v>1123</c:v>
                </c:pt>
                <c:pt idx="7">
                  <c:v>1391</c:v>
                </c:pt>
                <c:pt idx="8">
                  <c:v>863</c:v>
                </c:pt>
                <c:pt idx="9">
                  <c:v>1787</c:v>
                </c:pt>
                <c:pt idx="10">
                  <c:v>1328</c:v>
                </c:pt>
                <c:pt idx="11">
                  <c:v>1125</c:v>
                </c:pt>
                <c:pt idx="12">
                  <c:v>1551</c:v>
                </c:pt>
                <c:pt idx="13">
                  <c:v>1445</c:v>
                </c:pt>
                <c:pt idx="14">
                  <c:v>1129</c:v>
                </c:pt>
                <c:pt idx="15">
                  <c:v>1708</c:v>
                </c:pt>
                <c:pt idx="16">
                  <c:v>609</c:v>
                </c:pt>
                <c:pt idx="17">
                  <c:v>872</c:v>
                </c:pt>
                <c:pt idx="18">
                  <c:v>1001</c:v>
                </c:pt>
                <c:pt idx="19">
                  <c:v>1652</c:v>
                </c:pt>
                <c:pt idx="20">
                  <c:v>507</c:v>
                </c:pt>
                <c:pt idx="21">
                  <c:v>1449</c:v>
                </c:pt>
                <c:pt idx="22">
                  <c:v>1215</c:v>
                </c:pt>
                <c:pt idx="23">
                  <c:v>1236</c:v>
                </c:pt>
                <c:pt idx="24">
                  <c:v>1353</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dLbl>
              <c:idx val="24"/>
              <c:spPr>
                <a:noFill/>
                <a:ln>
                  <a:noFill/>
                </a:ln>
                <a:effectLst/>
              </c:spPr>
              <c:txPr>
                <a:bodyPr wrap="square" lIns="38100" tIns="19050" rIns="38100" bIns="19050" anchor="ctr">
                  <a:no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0323785803237849E-2"/>
                      <c:h val="6.5225184386845797E-2"/>
                    </c:manualLayout>
                  </c15:layout>
                </c:ext>
                <c:ext xmlns:c16="http://schemas.microsoft.com/office/drawing/2014/chart" uri="{C3380CC4-5D6E-409C-BE32-E72D297353CC}">
                  <c16:uniqueId val="{00000000-5649-4968-B69C-8287A07CF9C3}"/>
                </c:ext>
              </c:extLst>
            </c:dLbl>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Created'!$A$121:$A$145</c:f>
              <c:numCache>
                <c:formatCode>mmm\-yy</c:formatCode>
                <c:ptCount val="25"/>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pt idx="13">
                  <c:v>45536</c:v>
                </c:pt>
                <c:pt idx="14">
                  <c:v>45566</c:v>
                </c:pt>
                <c:pt idx="15">
                  <c:v>45597</c:v>
                </c:pt>
                <c:pt idx="16">
                  <c:v>45627</c:v>
                </c:pt>
                <c:pt idx="17">
                  <c:v>45658</c:v>
                </c:pt>
                <c:pt idx="18">
                  <c:v>45689</c:v>
                </c:pt>
                <c:pt idx="19">
                  <c:v>45717</c:v>
                </c:pt>
                <c:pt idx="20">
                  <c:v>45748</c:v>
                </c:pt>
                <c:pt idx="21">
                  <c:v>45778</c:v>
                </c:pt>
                <c:pt idx="22">
                  <c:v>45809</c:v>
                </c:pt>
                <c:pt idx="23">
                  <c:v>45839</c:v>
                </c:pt>
                <c:pt idx="24">
                  <c:v>45870</c:v>
                </c:pt>
              </c:numCache>
            </c:numRef>
          </c:cat>
          <c:val>
            <c:numRef>
              <c:f>'Residential Parcels Created'!$J$121:$J$145</c:f>
              <c:numCache>
                <c:formatCode>General</c:formatCode>
                <c:ptCount val="25"/>
                <c:pt idx="0">
                  <c:v>1029</c:v>
                </c:pt>
                <c:pt idx="1">
                  <c:v>1570</c:v>
                </c:pt>
                <c:pt idx="2">
                  <c:v>1411</c:v>
                </c:pt>
                <c:pt idx="3">
                  <c:v>1294</c:v>
                </c:pt>
                <c:pt idx="4">
                  <c:v>1358</c:v>
                </c:pt>
                <c:pt idx="5">
                  <c:v>795</c:v>
                </c:pt>
                <c:pt idx="6">
                  <c:v>1063</c:v>
                </c:pt>
                <c:pt idx="7">
                  <c:v>1045</c:v>
                </c:pt>
                <c:pt idx="8">
                  <c:v>782</c:v>
                </c:pt>
                <c:pt idx="9">
                  <c:v>1733</c:v>
                </c:pt>
                <c:pt idx="10">
                  <c:v>926</c:v>
                </c:pt>
                <c:pt idx="11">
                  <c:v>1063</c:v>
                </c:pt>
                <c:pt idx="12">
                  <c:v>1125</c:v>
                </c:pt>
                <c:pt idx="13">
                  <c:v>1301</c:v>
                </c:pt>
                <c:pt idx="14">
                  <c:v>944</c:v>
                </c:pt>
                <c:pt idx="15">
                  <c:v>1601</c:v>
                </c:pt>
                <c:pt idx="16">
                  <c:v>551</c:v>
                </c:pt>
                <c:pt idx="17">
                  <c:v>751</c:v>
                </c:pt>
                <c:pt idx="18">
                  <c:v>846</c:v>
                </c:pt>
                <c:pt idx="19">
                  <c:v>1338</c:v>
                </c:pt>
                <c:pt idx="20">
                  <c:v>480</c:v>
                </c:pt>
                <c:pt idx="21">
                  <c:v>1358</c:v>
                </c:pt>
                <c:pt idx="22">
                  <c:v>1021</c:v>
                </c:pt>
                <c:pt idx="23">
                  <c:v>1015</c:v>
                </c:pt>
                <c:pt idx="24">
                  <c:v>1063</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Created'!$A$121:$A$145</c:f>
              <c:numCache>
                <c:formatCode>mmm\-yy</c:formatCode>
                <c:ptCount val="25"/>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pt idx="13">
                  <c:v>45536</c:v>
                </c:pt>
                <c:pt idx="14">
                  <c:v>45566</c:v>
                </c:pt>
                <c:pt idx="15">
                  <c:v>45597</c:v>
                </c:pt>
                <c:pt idx="16">
                  <c:v>45627</c:v>
                </c:pt>
                <c:pt idx="17">
                  <c:v>45658</c:v>
                </c:pt>
                <c:pt idx="18">
                  <c:v>45689</c:v>
                </c:pt>
                <c:pt idx="19">
                  <c:v>45717</c:v>
                </c:pt>
                <c:pt idx="20">
                  <c:v>45748</c:v>
                </c:pt>
                <c:pt idx="21">
                  <c:v>45778</c:v>
                </c:pt>
                <c:pt idx="22">
                  <c:v>45809</c:v>
                </c:pt>
                <c:pt idx="23">
                  <c:v>45839</c:v>
                </c:pt>
                <c:pt idx="24">
                  <c:v>45870</c:v>
                </c:pt>
              </c:numCache>
            </c:numRef>
          </c:cat>
          <c:val>
            <c:numRef>
              <c:f>'Residential Parcels Created'!$P$121:$P$145</c:f>
              <c:numCache>
                <c:formatCode>0</c:formatCode>
                <c:ptCount val="25"/>
                <c:pt idx="0">
                  <c:v>138</c:v>
                </c:pt>
                <c:pt idx="1">
                  <c:v>72</c:v>
                </c:pt>
                <c:pt idx="2">
                  <c:v>303</c:v>
                </c:pt>
                <c:pt idx="3">
                  <c:v>77</c:v>
                </c:pt>
                <c:pt idx="4">
                  <c:v>44</c:v>
                </c:pt>
                <c:pt idx="5">
                  <c:v>73</c:v>
                </c:pt>
                <c:pt idx="6">
                  <c:v>61</c:v>
                </c:pt>
                <c:pt idx="7">
                  <c:v>354</c:v>
                </c:pt>
                <c:pt idx="8">
                  <c:v>11</c:v>
                </c:pt>
                <c:pt idx="9">
                  <c:v>43</c:v>
                </c:pt>
                <c:pt idx="10">
                  <c:v>332</c:v>
                </c:pt>
                <c:pt idx="11">
                  <c:v>65</c:v>
                </c:pt>
                <c:pt idx="12">
                  <c:v>299</c:v>
                </c:pt>
                <c:pt idx="13">
                  <c:v>139</c:v>
                </c:pt>
                <c:pt idx="14">
                  <c:v>175</c:v>
                </c:pt>
                <c:pt idx="15">
                  <c:v>100</c:v>
                </c:pt>
                <c:pt idx="16">
                  <c:v>53</c:v>
                </c:pt>
                <c:pt idx="17">
                  <c:v>118</c:v>
                </c:pt>
                <c:pt idx="18">
                  <c:v>121</c:v>
                </c:pt>
                <c:pt idx="19">
                  <c:v>98</c:v>
                </c:pt>
                <c:pt idx="20">
                  <c:v>0</c:v>
                </c:pt>
                <c:pt idx="21">
                  <c:v>55</c:v>
                </c:pt>
                <c:pt idx="22">
                  <c:v>195</c:v>
                </c:pt>
                <c:pt idx="23">
                  <c:v>222</c:v>
                </c:pt>
                <c:pt idx="24">
                  <c:v>279</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Created'!$A$121:$A$145</c:f>
              <c:numCache>
                <c:formatCode>mmm\-yy</c:formatCode>
                <c:ptCount val="25"/>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pt idx="13">
                  <c:v>45536</c:v>
                </c:pt>
                <c:pt idx="14">
                  <c:v>45566</c:v>
                </c:pt>
                <c:pt idx="15">
                  <c:v>45597</c:v>
                </c:pt>
                <c:pt idx="16">
                  <c:v>45627</c:v>
                </c:pt>
                <c:pt idx="17">
                  <c:v>45658</c:v>
                </c:pt>
                <c:pt idx="18">
                  <c:v>45689</c:v>
                </c:pt>
                <c:pt idx="19">
                  <c:v>45717</c:v>
                </c:pt>
                <c:pt idx="20">
                  <c:v>45748</c:v>
                </c:pt>
                <c:pt idx="21">
                  <c:v>45778</c:v>
                </c:pt>
                <c:pt idx="22">
                  <c:v>45809</c:v>
                </c:pt>
                <c:pt idx="23">
                  <c:v>45839</c:v>
                </c:pt>
                <c:pt idx="24">
                  <c:v>45870</c:v>
                </c:pt>
              </c:numCache>
            </c:numRef>
          </c:cat>
          <c:val>
            <c:numRef>
              <c:f>'Residential Parcels Created'!$Q$121:$Q$145</c:f>
              <c:numCache>
                <c:formatCode>0</c:formatCode>
                <c:ptCount val="25"/>
                <c:pt idx="0">
                  <c:v>4</c:v>
                </c:pt>
                <c:pt idx="1">
                  <c:v>13</c:v>
                </c:pt>
                <c:pt idx="2">
                  <c:v>40</c:v>
                </c:pt>
                <c:pt idx="3">
                  <c:v>12</c:v>
                </c:pt>
                <c:pt idx="4">
                  <c:v>7</c:v>
                </c:pt>
                <c:pt idx="5">
                  <c:v>48</c:v>
                </c:pt>
                <c:pt idx="6">
                  <c:v>10</c:v>
                </c:pt>
                <c:pt idx="7">
                  <c:v>5</c:v>
                </c:pt>
                <c:pt idx="8">
                  <c:v>78</c:v>
                </c:pt>
                <c:pt idx="9">
                  <c:v>27</c:v>
                </c:pt>
                <c:pt idx="10">
                  <c:v>87</c:v>
                </c:pt>
                <c:pt idx="11">
                  <c:v>147</c:v>
                </c:pt>
                <c:pt idx="12">
                  <c:v>134</c:v>
                </c:pt>
                <c:pt idx="13">
                  <c:v>10</c:v>
                </c:pt>
                <c:pt idx="14">
                  <c:v>12</c:v>
                </c:pt>
                <c:pt idx="15">
                  <c:v>16</c:v>
                </c:pt>
                <c:pt idx="16">
                  <c:v>8</c:v>
                </c:pt>
                <c:pt idx="17">
                  <c:v>10</c:v>
                </c:pt>
                <c:pt idx="18">
                  <c:v>41</c:v>
                </c:pt>
                <c:pt idx="19">
                  <c:v>230</c:v>
                </c:pt>
                <c:pt idx="20">
                  <c:v>30</c:v>
                </c:pt>
                <c:pt idx="21">
                  <c:v>49</c:v>
                </c:pt>
                <c:pt idx="22">
                  <c:v>3</c:v>
                </c:pt>
                <c:pt idx="23">
                  <c:v>6</c:v>
                </c:pt>
                <c:pt idx="24">
                  <c:v>15</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Migration'!$A$359:$A$419</c:f>
              <c:numCache>
                <c:formatCode>mmm\-yy</c:formatCode>
                <c:ptCount val="61"/>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pt idx="49">
                  <c:v>45505</c:v>
                </c:pt>
                <c:pt idx="50">
                  <c:v>45536</c:v>
                </c:pt>
                <c:pt idx="51">
                  <c:v>45566</c:v>
                </c:pt>
                <c:pt idx="52">
                  <c:v>45597</c:v>
                </c:pt>
                <c:pt idx="53">
                  <c:v>45627</c:v>
                </c:pt>
                <c:pt idx="54">
                  <c:v>45658</c:v>
                </c:pt>
                <c:pt idx="55">
                  <c:v>45689</c:v>
                </c:pt>
                <c:pt idx="56">
                  <c:v>45717</c:v>
                </c:pt>
                <c:pt idx="57">
                  <c:v>45748</c:v>
                </c:pt>
                <c:pt idx="58">
                  <c:v>45778</c:v>
                </c:pt>
                <c:pt idx="59">
                  <c:v>45809</c:v>
                </c:pt>
                <c:pt idx="60">
                  <c:v>45839</c:v>
                </c:pt>
              </c:numCache>
            </c:numRef>
          </c:cat>
          <c:val>
            <c:numRef>
              <c:f>'P &amp; LR Migration'!$B$359:$B$419</c:f>
              <c:numCache>
                <c:formatCode>#,##0</c:formatCode>
                <c:ptCount val="61"/>
                <c:pt idx="0">
                  <c:v>908</c:v>
                </c:pt>
                <c:pt idx="1">
                  <c:v>1287</c:v>
                </c:pt>
                <c:pt idx="2">
                  <c:v>1220</c:v>
                </c:pt>
                <c:pt idx="3">
                  <c:v>1555</c:v>
                </c:pt>
                <c:pt idx="4">
                  <c:v>1583</c:v>
                </c:pt>
                <c:pt idx="5">
                  <c:v>1570</c:v>
                </c:pt>
                <c:pt idx="6">
                  <c:v>1595</c:v>
                </c:pt>
                <c:pt idx="7">
                  <c:v>1598</c:v>
                </c:pt>
                <c:pt idx="8">
                  <c:v>1814</c:v>
                </c:pt>
                <c:pt idx="9">
                  <c:v>2070</c:v>
                </c:pt>
                <c:pt idx="10">
                  <c:v>1893</c:v>
                </c:pt>
                <c:pt idx="11">
                  <c:v>1796</c:v>
                </c:pt>
                <c:pt idx="12">
                  <c:v>2152</c:v>
                </c:pt>
                <c:pt idx="13">
                  <c:v>1183</c:v>
                </c:pt>
                <c:pt idx="14">
                  <c:v>995</c:v>
                </c:pt>
                <c:pt idx="15">
                  <c:v>1292</c:v>
                </c:pt>
                <c:pt idx="16">
                  <c:v>1408</c:v>
                </c:pt>
                <c:pt idx="17">
                  <c:v>2012</c:v>
                </c:pt>
                <c:pt idx="18">
                  <c:v>1315</c:v>
                </c:pt>
                <c:pt idx="19">
                  <c:v>949</c:v>
                </c:pt>
                <c:pt idx="20">
                  <c:v>2879</c:v>
                </c:pt>
                <c:pt idx="21">
                  <c:v>2799</c:v>
                </c:pt>
                <c:pt idx="22">
                  <c:v>2622</c:v>
                </c:pt>
                <c:pt idx="23">
                  <c:v>2980</c:v>
                </c:pt>
                <c:pt idx="24">
                  <c:v>4102</c:v>
                </c:pt>
                <c:pt idx="25">
                  <c:v>4125</c:v>
                </c:pt>
                <c:pt idx="26">
                  <c:v>5869</c:v>
                </c:pt>
                <c:pt idx="27">
                  <c:v>5185</c:v>
                </c:pt>
                <c:pt idx="28">
                  <c:v>6414</c:v>
                </c:pt>
                <c:pt idx="29">
                  <c:v>5966</c:v>
                </c:pt>
                <c:pt idx="30">
                  <c:v>6263</c:v>
                </c:pt>
                <c:pt idx="31">
                  <c:v>9975</c:v>
                </c:pt>
                <c:pt idx="32">
                  <c:v>9698</c:v>
                </c:pt>
                <c:pt idx="33">
                  <c:v>7095</c:v>
                </c:pt>
                <c:pt idx="34">
                  <c:v>7531</c:v>
                </c:pt>
                <c:pt idx="35">
                  <c:v>7630</c:v>
                </c:pt>
                <c:pt idx="36">
                  <c:v>7262</c:v>
                </c:pt>
                <c:pt idx="37">
                  <c:v>8408</c:v>
                </c:pt>
                <c:pt idx="38">
                  <c:v>8378</c:v>
                </c:pt>
                <c:pt idx="39">
                  <c:v>6672</c:v>
                </c:pt>
                <c:pt idx="40">
                  <c:v>6627</c:v>
                </c:pt>
                <c:pt idx="41">
                  <c:v>5795</c:v>
                </c:pt>
                <c:pt idx="42">
                  <c:v>6074</c:v>
                </c:pt>
                <c:pt idx="43">
                  <c:v>6512</c:v>
                </c:pt>
                <c:pt idx="44">
                  <c:v>5764</c:v>
                </c:pt>
                <c:pt idx="45">
                  <c:v>4622</c:v>
                </c:pt>
                <c:pt idx="46">
                  <c:v>4131</c:v>
                </c:pt>
                <c:pt idx="47">
                  <c:v>4883</c:v>
                </c:pt>
                <c:pt idx="48">
                  <c:v>6233</c:v>
                </c:pt>
                <c:pt idx="49">
                  <c:v>4688</c:v>
                </c:pt>
                <c:pt idx="50">
                  <c:v>5618</c:v>
                </c:pt>
                <c:pt idx="51">
                  <c:v>5345</c:v>
                </c:pt>
                <c:pt idx="52">
                  <c:v>5034</c:v>
                </c:pt>
                <c:pt idx="53">
                  <c:v>5191</c:v>
                </c:pt>
                <c:pt idx="54">
                  <c:v>5771</c:v>
                </c:pt>
                <c:pt idx="55">
                  <c:v>6841</c:v>
                </c:pt>
                <c:pt idx="56">
                  <c:v>4963</c:v>
                </c:pt>
                <c:pt idx="57">
                  <c:v>3750</c:v>
                </c:pt>
                <c:pt idx="58">
                  <c:v>3762</c:v>
                </c:pt>
                <c:pt idx="59">
                  <c:v>4577</c:v>
                </c:pt>
                <c:pt idx="60">
                  <c:v>5963</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Prices'!$A$66:$A$126</c:f>
              <c:numCache>
                <c:formatCode>mmm\-yy</c:formatCode>
                <c:ptCount val="61"/>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pt idx="49">
                  <c:v>45536</c:v>
                </c:pt>
                <c:pt idx="50">
                  <c:v>45566</c:v>
                </c:pt>
                <c:pt idx="51">
                  <c:v>45597</c:v>
                </c:pt>
                <c:pt idx="52">
                  <c:v>45627</c:v>
                </c:pt>
                <c:pt idx="53">
                  <c:v>45658</c:v>
                </c:pt>
                <c:pt idx="54">
                  <c:v>45689</c:v>
                </c:pt>
                <c:pt idx="55">
                  <c:v>45717</c:v>
                </c:pt>
                <c:pt idx="56">
                  <c:v>45748</c:v>
                </c:pt>
                <c:pt idx="57">
                  <c:v>45778</c:v>
                </c:pt>
                <c:pt idx="58">
                  <c:v>45809</c:v>
                </c:pt>
                <c:pt idx="59">
                  <c:v>45839</c:v>
                </c:pt>
                <c:pt idx="60">
                  <c:v>45870</c:v>
                </c:pt>
              </c:numCache>
            </c:numRef>
          </c:cat>
          <c:val>
            <c:numRef>
              <c:f>'Residential Median Prices'!$E$66:$E$126</c:f>
              <c:numCache>
                <c:formatCode>General</c:formatCode>
                <c:ptCount val="61"/>
                <c:pt idx="0">
                  <c:v>2689</c:v>
                </c:pt>
                <c:pt idx="1">
                  <c:v>2996</c:v>
                </c:pt>
                <c:pt idx="2">
                  <c:v>3234</c:v>
                </c:pt>
                <c:pt idx="3">
                  <c:v>3857</c:v>
                </c:pt>
                <c:pt idx="4">
                  <c:v>3525</c:v>
                </c:pt>
                <c:pt idx="5">
                  <c:v>1951</c:v>
                </c:pt>
                <c:pt idx="6">
                  <c:v>2912</c:v>
                </c:pt>
                <c:pt idx="7">
                  <c:v>4013</c:v>
                </c:pt>
                <c:pt idx="8">
                  <c:v>2682</c:v>
                </c:pt>
                <c:pt idx="9">
                  <c:v>2834</c:v>
                </c:pt>
                <c:pt idx="10">
                  <c:v>2853</c:v>
                </c:pt>
                <c:pt idx="11">
                  <c:v>2767</c:v>
                </c:pt>
                <c:pt idx="12">
                  <c:v>2418</c:v>
                </c:pt>
                <c:pt idx="13">
                  <c:v>1410</c:v>
                </c:pt>
                <c:pt idx="14">
                  <c:v>2688</c:v>
                </c:pt>
                <c:pt idx="15">
                  <c:v>3182</c:v>
                </c:pt>
                <c:pt idx="16">
                  <c:v>2411</c:v>
                </c:pt>
                <c:pt idx="17">
                  <c:v>1346</c:v>
                </c:pt>
                <c:pt idx="18">
                  <c:v>1789</c:v>
                </c:pt>
                <c:pt idx="19">
                  <c:v>2412</c:v>
                </c:pt>
                <c:pt idx="20">
                  <c:v>1634</c:v>
                </c:pt>
                <c:pt idx="21">
                  <c:v>1872</c:v>
                </c:pt>
                <c:pt idx="22">
                  <c:v>1709</c:v>
                </c:pt>
                <c:pt idx="23">
                  <c:v>1485</c:v>
                </c:pt>
                <c:pt idx="24">
                  <c:v>1539</c:v>
                </c:pt>
                <c:pt idx="25">
                  <c:v>1700</c:v>
                </c:pt>
                <c:pt idx="26">
                  <c:v>1632</c:v>
                </c:pt>
                <c:pt idx="27">
                  <c:v>1847</c:v>
                </c:pt>
                <c:pt idx="28">
                  <c:v>1372</c:v>
                </c:pt>
                <c:pt idx="29">
                  <c:v>961</c:v>
                </c:pt>
                <c:pt idx="30">
                  <c:v>1102</c:v>
                </c:pt>
                <c:pt idx="31">
                  <c:v>1890</c:v>
                </c:pt>
                <c:pt idx="32">
                  <c:v>1306</c:v>
                </c:pt>
                <c:pt idx="33">
                  <c:v>1834</c:v>
                </c:pt>
                <c:pt idx="34">
                  <c:v>1945</c:v>
                </c:pt>
                <c:pt idx="35">
                  <c:v>1695</c:v>
                </c:pt>
                <c:pt idx="36">
                  <c:v>1868</c:v>
                </c:pt>
                <c:pt idx="37">
                  <c:v>2013</c:v>
                </c:pt>
                <c:pt idx="38">
                  <c:v>1830</c:v>
                </c:pt>
                <c:pt idx="39">
                  <c:v>2092</c:v>
                </c:pt>
                <c:pt idx="40">
                  <c:v>1545</c:v>
                </c:pt>
                <c:pt idx="41">
                  <c:v>849</c:v>
                </c:pt>
                <c:pt idx="42">
                  <c:v>1819</c:v>
                </c:pt>
                <c:pt idx="43">
                  <c:v>2136</c:v>
                </c:pt>
                <c:pt idx="44">
                  <c:v>1848</c:v>
                </c:pt>
                <c:pt idx="45">
                  <c:v>1986</c:v>
                </c:pt>
                <c:pt idx="46">
                  <c:v>1506</c:v>
                </c:pt>
                <c:pt idx="47">
                  <c:v>1908</c:v>
                </c:pt>
                <c:pt idx="48">
                  <c:v>1985</c:v>
                </c:pt>
                <c:pt idx="49">
                  <c:v>1980</c:v>
                </c:pt>
                <c:pt idx="50">
                  <c:v>2272</c:v>
                </c:pt>
                <c:pt idx="51">
                  <c:v>2332</c:v>
                </c:pt>
                <c:pt idx="52">
                  <c:v>1809</c:v>
                </c:pt>
                <c:pt idx="53">
                  <c:v>906</c:v>
                </c:pt>
                <c:pt idx="54">
                  <c:v>1880</c:v>
                </c:pt>
                <c:pt idx="55">
                  <c:v>2428</c:v>
                </c:pt>
                <c:pt idx="56">
                  <c:v>2065</c:v>
                </c:pt>
                <c:pt idx="57">
                  <c:v>2171</c:v>
                </c:pt>
                <c:pt idx="58">
                  <c:v>1821</c:v>
                </c:pt>
                <c:pt idx="59">
                  <c:v>2035</c:v>
                </c:pt>
                <c:pt idx="60">
                  <c:v>1814</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Prices'!$A$66:$A$126</c:f>
              <c:numCache>
                <c:formatCode>mmm\-yy</c:formatCode>
                <c:ptCount val="61"/>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pt idx="49">
                  <c:v>45536</c:v>
                </c:pt>
                <c:pt idx="50">
                  <c:v>45566</c:v>
                </c:pt>
                <c:pt idx="51">
                  <c:v>45597</c:v>
                </c:pt>
                <c:pt idx="52">
                  <c:v>45627</c:v>
                </c:pt>
                <c:pt idx="53">
                  <c:v>45658</c:v>
                </c:pt>
                <c:pt idx="54">
                  <c:v>45689</c:v>
                </c:pt>
                <c:pt idx="55">
                  <c:v>45717</c:v>
                </c:pt>
                <c:pt idx="56">
                  <c:v>45748</c:v>
                </c:pt>
                <c:pt idx="57">
                  <c:v>45778</c:v>
                </c:pt>
                <c:pt idx="58">
                  <c:v>45809</c:v>
                </c:pt>
                <c:pt idx="59">
                  <c:v>45839</c:v>
                </c:pt>
                <c:pt idx="60">
                  <c:v>45870</c:v>
                </c:pt>
              </c:numCache>
            </c:numRef>
          </c:cat>
          <c:val>
            <c:numRef>
              <c:f>'Residential Median Prices'!$B$66:$B$126</c:f>
              <c:numCache>
                <c:formatCode>_-"$"* #,##0_-;\-"$"* #,##0_-;_-"$"* "-"??_-;_-@_-</c:formatCode>
                <c:ptCount val="61"/>
                <c:pt idx="0">
                  <c:v>950000</c:v>
                </c:pt>
                <c:pt idx="1">
                  <c:v>955000</c:v>
                </c:pt>
                <c:pt idx="2">
                  <c:v>1000000</c:v>
                </c:pt>
                <c:pt idx="3">
                  <c:v>1030000</c:v>
                </c:pt>
                <c:pt idx="4">
                  <c:v>1040000</c:v>
                </c:pt>
                <c:pt idx="5">
                  <c:v>1000000</c:v>
                </c:pt>
                <c:pt idx="6">
                  <c:v>1100000</c:v>
                </c:pt>
                <c:pt idx="7">
                  <c:v>1120000</c:v>
                </c:pt>
                <c:pt idx="8">
                  <c:v>1125000</c:v>
                </c:pt>
                <c:pt idx="9">
                  <c:v>1148000</c:v>
                </c:pt>
                <c:pt idx="10">
                  <c:v>1150000</c:v>
                </c:pt>
                <c:pt idx="11">
                  <c:v>1175000</c:v>
                </c:pt>
                <c:pt idx="12">
                  <c:v>1200000</c:v>
                </c:pt>
                <c:pt idx="13">
                  <c:v>1150000</c:v>
                </c:pt>
                <c:pt idx="14">
                  <c:v>1250000</c:v>
                </c:pt>
                <c:pt idx="15">
                  <c:v>1300000</c:v>
                </c:pt>
                <c:pt idx="16">
                  <c:v>1290000</c:v>
                </c:pt>
                <c:pt idx="17">
                  <c:v>1200000</c:v>
                </c:pt>
                <c:pt idx="18">
                  <c:v>1190000</c:v>
                </c:pt>
                <c:pt idx="19">
                  <c:v>1200000</c:v>
                </c:pt>
                <c:pt idx="20">
                  <c:v>1170000</c:v>
                </c:pt>
                <c:pt idx="21">
                  <c:v>1125000</c:v>
                </c:pt>
                <c:pt idx="22">
                  <c:v>1156000</c:v>
                </c:pt>
                <c:pt idx="23">
                  <c:v>1100000</c:v>
                </c:pt>
                <c:pt idx="24">
                  <c:v>1100000</c:v>
                </c:pt>
                <c:pt idx="25">
                  <c:v>1038000</c:v>
                </c:pt>
                <c:pt idx="26">
                  <c:v>1082000</c:v>
                </c:pt>
                <c:pt idx="27">
                  <c:v>1060000</c:v>
                </c:pt>
                <c:pt idx="28">
                  <c:v>1045000</c:v>
                </c:pt>
                <c:pt idx="29">
                  <c:v>943000</c:v>
                </c:pt>
                <c:pt idx="30">
                  <c:v>1005000</c:v>
                </c:pt>
                <c:pt idx="31">
                  <c:v>1000000</c:v>
                </c:pt>
                <c:pt idx="32">
                  <c:v>990000</c:v>
                </c:pt>
                <c:pt idx="33">
                  <c:v>991888</c:v>
                </c:pt>
                <c:pt idx="34">
                  <c:v>1000000</c:v>
                </c:pt>
                <c:pt idx="35">
                  <c:v>990000</c:v>
                </c:pt>
                <c:pt idx="36">
                  <c:v>1000500</c:v>
                </c:pt>
                <c:pt idx="37">
                  <c:v>1022500</c:v>
                </c:pt>
                <c:pt idx="38">
                  <c:v>1045000</c:v>
                </c:pt>
                <c:pt idx="39">
                  <c:v>1055000</c:v>
                </c:pt>
                <c:pt idx="40">
                  <c:v>1045000</c:v>
                </c:pt>
                <c:pt idx="41">
                  <c:v>977000</c:v>
                </c:pt>
                <c:pt idx="42">
                  <c:v>1020000</c:v>
                </c:pt>
                <c:pt idx="43">
                  <c:v>1070000</c:v>
                </c:pt>
                <c:pt idx="44">
                  <c:v>1042000</c:v>
                </c:pt>
                <c:pt idx="45">
                  <c:v>1010000</c:v>
                </c:pt>
                <c:pt idx="46">
                  <c:v>1025000</c:v>
                </c:pt>
                <c:pt idx="47">
                  <c:v>950000</c:v>
                </c:pt>
                <c:pt idx="48">
                  <c:v>952000</c:v>
                </c:pt>
                <c:pt idx="49">
                  <c:v>970000</c:v>
                </c:pt>
                <c:pt idx="50">
                  <c:v>1000000</c:v>
                </c:pt>
                <c:pt idx="51">
                  <c:v>1027000</c:v>
                </c:pt>
                <c:pt idx="52">
                  <c:v>1006000</c:v>
                </c:pt>
                <c:pt idx="53">
                  <c:v>949000</c:v>
                </c:pt>
                <c:pt idx="54">
                  <c:v>1002000</c:v>
                </c:pt>
                <c:pt idx="55">
                  <c:v>1040000</c:v>
                </c:pt>
                <c:pt idx="56">
                  <c:v>1000000</c:v>
                </c:pt>
                <c:pt idx="57">
                  <c:v>980000</c:v>
                </c:pt>
                <c:pt idx="58">
                  <c:v>990000</c:v>
                </c:pt>
                <c:pt idx="59">
                  <c:v>970000</c:v>
                </c:pt>
                <c:pt idx="60">
                  <c:v>964000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Prices'!$A$66:$A$126</c:f>
              <c:numCache>
                <c:formatCode>mmm\-yy</c:formatCode>
                <c:ptCount val="61"/>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pt idx="49">
                  <c:v>45536</c:v>
                </c:pt>
                <c:pt idx="50">
                  <c:v>45566</c:v>
                </c:pt>
                <c:pt idx="51">
                  <c:v>45597</c:v>
                </c:pt>
                <c:pt idx="52">
                  <c:v>45627</c:v>
                </c:pt>
                <c:pt idx="53">
                  <c:v>45658</c:v>
                </c:pt>
                <c:pt idx="54">
                  <c:v>45689</c:v>
                </c:pt>
                <c:pt idx="55">
                  <c:v>45717</c:v>
                </c:pt>
                <c:pt idx="56">
                  <c:v>45748</c:v>
                </c:pt>
                <c:pt idx="57">
                  <c:v>45778</c:v>
                </c:pt>
                <c:pt idx="58">
                  <c:v>45809</c:v>
                </c:pt>
                <c:pt idx="59">
                  <c:v>45839</c:v>
                </c:pt>
                <c:pt idx="60">
                  <c:v>45870</c:v>
                </c:pt>
              </c:numCache>
            </c:numRef>
          </c:cat>
          <c:val>
            <c:numRef>
              <c:f>'Residential Median Prices'!$D$66:$D$126</c:f>
              <c:numCache>
                <c:formatCode>0%</c:formatCode>
                <c:ptCount val="61"/>
                <c:pt idx="0">
                  <c:v>0.15853658536585366</c:v>
                </c:pt>
                <c:pt idx="1">
                  <c:v>0.12617924528301888</c:v>
                </c:pt>
                <c:pt idx="2">
                  <c:v>0.15207373271889402</c:v>
                </c:pt>
                <c:pt idx="3">
                  <c:v>0.16384180790960451</c:v>
                </c:pt>
                <c:pt idx="4">
                  <c:v>0.16853932584269662</c:v>
                </c:pt>
                <c:pt idx="5">
                  <c:v>0.14678899082568808</c:v>
                </c:pt>
                <c:pt idx="6">
                  <c:v>0.24293785310734464</c:v>
                </c:pt>
                <c:pt idx="7">
                  <c:v>0.17894736842105263</c:v>
                </c:pt>
                <c:pt idx="8">
                  <c:v>0.21621621621621623</c:v>
                </c:pt>
                <c:pt idx="9">
                  <c:v>0.26153846153846155</c:v>
                </c:pt>
                <c:pt idx="10">
                  <c:v>0.23922413793103448</c:v>
                </c:pt>
                <c:pt idx="11">
                  <c:v>0.27717391304347827</c:v>
                </c:pt>
                <c:pt idx="12">
                  <c:v>0.26315789473684209</c:v>
                </c:pt>
                <c:pt idx="13">
                  <c:v>0.20418848167539266</c:v>
                </c:pt>
                <c:pt idx="14">
                  <c:v>0.25</c:v>
                </c:pt>
                <c:pt idx="15">
                  <c:v>0.26213592233009708</c:v>
                </c:pt>
                <c:pt idx="16">
                  <c:v>0.24038461538461539</c:v>
                </c:pt>
                <c:pt idx="17">
                  <c:v>0.2</c:v>
                </c:pt>
                <c:pt idx="18">
                  <c:v>8.1818181818181818E-2</c:v>
                </c:pt>
                <c:pt idx="19">
                  <c:v>7.1428571428571425E-2</c:v>
                </c:pt>
                <c:pt idx="20">
                  <c:v>0.04</c:v>
                </c:pt>
                <c:pt idx="21">
                  <c:v>-2.0034843205574911E-2</c:v>
                </c:pt>
                <c:pt idx="22">
                  <c:v>5.2173913043478265E-3</c:v>
                </c:pt>
                <c:pt idx="23">
                  <c:v>-6.3829787234042548E-2</c:v>
                </c:pt>
                <c:pt idx="24">
                  <c:v>-8.3333333333333329E-2</c:v>
                </c:pt>
                <c:pt idx="25">
                  <c:v>-9.7391304347826085E-2</c:v>
                </c:pt>
                <c:pt idx="26">
                  <c:v>-0.13439999999999999</c:v>
                </c:pt>
                <c:pt idx="27">
                  <c:v>-0.18461538461538463</c:v>
                </c:pt>
                <c:pt idx="28">
                  <c:v>-0.18992248062015504</c:v>
                </c:pt>
                <c:pt idx="29">
                  <c:v>-0.21416666666666667</c:v>
                </c:pt>
                <c:pt idx="30">
                  <c:v>-0.15546218487394958</c:v>
                </c:pt>
                <c:pt idx="31">
                  <c:v>-0.16666666666666666</c:v>
                </c:pt>
                <c:pt idx="32">
                  <c:v>-0.15384615384615385</c:v>
                </c:pt>
                <c:pt idx="33">
                  <c:v>-0.11832177777777778</c:v>
                </c:pt>
                <c:pt idx="34">
                  <c:v>-0.13494809688581316</c:v>
                </c:pt>
                <c:pt idx="35">
                  <c:v>-0.1</c:v>
                </c:pt>
                <c:pt idx="36">
                  <c:v>-9.0454545454545454E-2</c:v>
                </c:pt>
                <c:pt idx="37">
                  <c:v>-1.4932562620423893E-2</c:v>
                </c:pt>
                <c:pt idx="38">
                  <c:v>-3.4195933456561925E-2</c:v>
                </c:pt>
                <c:pt idx="39">
                  <c:v>-4.7169811320754715E-3</c:v>
                </c:pt>
                <c:pt idx="40">
                  <c:v>0</c:v>
                </c:pt>
                <c:pt idx="41">
                  <c:v>3.6055143160127257E-2</c:v>
                </c:pt>
                <c:pt idx="42">
                  <c:v>1.4925373134328358E-2</c:v>
                </c:pt>
                <c:pt idx="43">
                  <c:v>7.0000000000000007E-2</c:v>
                </c:pt>
                <c:pt idx="44">
                  <c:v>5.2525252525252523E-2</c:v>
                </c:pt>
                <c:pt idx="45">
                  <c:v>1.8260126143274241E-2</c:v>
                </c:pt>
                <c:pt idx="46">
                  <c:v>2.5000000000000001E-2</c:v>
                </c:pt>
                <c:pt idx="47">
                  <c:v>-4.0404040404040407E-2</c:v>
                </c:pt>
                <c:pt idx="48">
                  <c:v>-4.847576211894053E-2</c:v>
                </c:pt>
                <c:pt idx="49">
                  <c:v>-5.1344743276283619E-2</c:v>
                </c:pt>
                <c:pt idx="50">
                  <c:v>-4.3062200956937802E-2</c:v>
                </c:pt>
                <c:pt idx="51">
                  <c:v>-2.6540284360189573E-2</c:v>
                </c:pt>
                <c:pt idx="52">
                  <c:v>-3.7320574162679428E-2</c:v>
                </c:pt>
                <c:pt idx="53">
                  <c:v>-2.8659160696008188E-2</c:v>
                </c:pt>
                <c:pt idx="54">
                  <c:v>-1.7647058823529412E-2</c:v>
                </c:pt>
                <c:pt idx="55">
                  <c:v>-2.8037383177570093E-2</c:v>
                </c:pt>
                <c:pt idx="56">
                  <c:v>-4.0307101727447218E-2</c:v>
                </c:pt>
                <c:pt idx="57">
                  <c:v>-2.9702970297029702E-2</c:v>
                </c:pt>
                <c:pt idx="58">
                  <c:v>-3.4146341463414637E-2</c:v>
                </c:pt>
                <c:pt idx="59">
                  <c:v>2.1052631578947368E-2</c:v>
                </c:pt>
                <c:pt idx="60">
                  <c:v>1.2605042016806723E-2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122556</xdr:colOff>
      <xdr:row>9</xdr:row>
      <xdr:rowOff>10795</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197908</xdr:colOff>
      <xdr:row>85</xdr:row>
      <xdr:rowOff>31748</xdr:rowOff>
    </xdr:from>
    <xdr:to>
      <xdr:col>83</xdr:col>
      <xdr:colOff>155575</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29</xdr:col>
      <xdr:colOff>127000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9"/>
  <sheetViews>
    <sheetView tabSelected="1" zoomScaleNormal="100" workbookViewId="0">
      <selection activeCell="D14" sqref="D14"/>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4" t="s">
        <v>122</v>
      </c>
      <c r="D3" s="184"/>
      <c r="E3" s="184"/>
      <c r="F3" s="184"/>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146</v>
      </c>
      <c r="D8" s="126"/>
      <c r="E8" s="127"/>
      <c r="F8" s="127"/>
      <c r="G8" s="125"/>
    </row>
    <row r="9" spans="2:7" ht="14.5" x14ac:dyDescent="0.35">
      <c r="B9" s="119"/>
      <c r="C9" s="126" t="s">
        <v>143</v>
      </c>
      <c r="D9" s="126"/>
      <c r="E9" s="127"/>
      <c r="F9" s="127"/>
      <c r="G9" s="125"/>
    </row>
    <row r="10" spans="2:7" ht="14.5" x14ac:dyDescent="0.35">
      <c r="B10" s="119"/>
      <c r="C10" s="126" t="s">
        <v>104</v>
      </c>
      <c r="D10" s="126"/>
      <c r="E10" s="127"/>
      <c r="F10" s="127"/>
      <c r="G10" s="125"/>
    </row>
    <row r="11" spans="2:7" ht="14.5" x14ac:dyDescent="0.35">
      <c r="B11" s="119"/>
      <c r="C11" s="136" t="s">
        <v>105</v>
      </c>
      <c r="D11" s="137"/>
      <c r="E11" s="127"/>
      <c r="F11" s="127"/>
      <c r="G11" s="125"/>
    </row>
    <row r="12" spans="2:7" ht="14.5" x14ac:dyDescent="0.35">
      <c r="B12" s="119"/>
      <c r="C12" s="136" t="s">
        <v>106</v>
      </c>
      <c r="D12" s="137"/>
      <c r="E12" s="127"/>
      <c r="F12" s="127"/>
      <c r="G12" s="125"/>
    </row>
    <row r="13" spans="2:7" ht="14.5" x14ac:dyDescent="0.35">
      <c r="B13" s="119"/>
      <c r="C13" s="126"/>
      <c r="D13" s="126"/>
      <c r="E13" s="127"/>
      <c r="F13" s="127"/>
      <c r="G13" s="125"/>
    </row>
    <row r="14" spans="2:7" ht="14.5" x14ac:dyDescent="0.35">
      <c r="B14" s="119"/>
      <c r="C14" s="129" t="s">
        <v>107</v>
      </c>
      <c r="D14" s="130">
        <v>45926</v>
      </c>
      <c r="E14" s="127"/>
      <c r="F14" s="127"/>
      <c r="G14" s="125"/>
    </row>
    <row r="15" spans="2:7" ht="14.5" x14ac:dyDescent="0.35">
      <c r="B15" s="119"/>
      <c r="C15" s="131"/>
      <c r="D15" s="126"/>
      <c r="E15" s="127"/>
      <c r="F15" s="127"/>
      <c r="G15" s="125"/>
    </row>
    <row r="16" spans="2:7" ht="14.5" x14ac:dyDescent="0.35">
      <c r="B16" s="119"/>
      <c r="C16" s="131"/>
      <c r="D16" s="126"/>
      <c r="E16" s="127"/>
      <c r="F16" s="127"/>
      <c r="G16" s="125"/>
    </row>
    <row r="17" spans="2:7" ht="82.5" customHeight="1" x14ac:dyDescent="0.35">
      <c r="B17" s="119"/>
      <c r="C17" s="132" t="s">
        <v>108</v>
      </c>
      <c r="D17" s="183" t="s">
        <v>109</v>
      </c>
      <c r="E17" s="183"/>
      <c r="F17" s="183"/>
      <c r="G17" s="125"/>
    </row>
    <row r="18" spans="2:7" ht="14.5" x14ac:dyDescent="0.35">
      <c r="B18" s="119"/>
      <c r="C18" s="126"/>
      <c r="D18" s="126"/>
      <c r="E18" s="127"/>
      <c r="F18" s="127"/>
      <c r="G18" s="125"/>
    </row>
    <row r="19" spans="2:7" ht="14.5" x14ac:dyDescent="0.35">
      <c r="B19" s="119"/>
      <c r="C19" s="128" t="s">
        <v>121</v>
      </c>
      <c r="D19" s="128"/>
      <c r="E19" s="127"/>
      <c r="F19" s="127"/>
      <c r="G19" s="125"/>
    </row>
    <row r="20" spans="2:7" ht="14.5" x14ac:dyDescent="0.35">
      <c r="B20" s="119"/>
      <c r="C20" s="126"/>
      <c r="D20" s="126"/>
      <c r="E20" s="127"/>
      <c r="F20" s="127"/>
      <c r="G20" s="125"/>
    </row>
    <row r="21" spans="2:7" ht="14.5" x14ac:dyDescent="0.35">
      <c r="B21" s="119"/>
      <c r="C21" s="128" t="s">
        <v>110</v>
      </c>
      <c r="D21" s="185" t="s">
        <v>111</v>
      </c>
      <c r="E21" s="185"/>
      <c r="F21" s="185"/>
      <c r="G21" s="125"/>
    </row>
    <row r="22" spans="2:7" ht="14.5" x14ac:dyDescent="0.35">
      <c r="B22" s="119"/>
      <c r="C22" s="127" t="s">
        <v>112</v>
      </c>
      <c r="D22" s="182" t="s">
        <v>113</v>
      </c>
      <c r="E22" s="182"/>
      <c r="F22" s="182"/>
      <c r="G22" s="125"/>
    </row>
    <row r="23" spans="2:7" ht="14.5" x14ac:dyDescent="0.35">
      <c r="B23" s="119"/>
      <c r="C23" s="127" t="s">
        <v>114</v>
      </c>
      <c r="D23" s="182" t="s">
        <v>118</v>
      </c>
      <c r="E23" s="182"/>
      <c r="F23" s="182"/>
      <c r="G23" s="125"/>
    </row>
    <row r="24" spans="2:7" ht="14.5" x14ac:dyDescent="0.35">
      <c r="B24" s="119"/>
      <c r="C24" s="127" t="s">
        <v>68</v>
      </c>
      <c r="D24" s="182" t="s">
        <v>104</v>
      </c>
      <c r="E24" s="182"/>
      <c r="F24" s="182"/>
      <c r="G24" s="125"/>
    </row>
    <row r="25" spans="2:7" ht="14.5" x14ac:dyDescent="0.35">
      <c r="B25" s="119"/>
      <c r="C25" s="127" t="s">
        <v>115</v>
      </c>
      <c r="D25" s="182" t="s">
        <v>119</v>
      </c>
      <c r="E25" s="182"/>
      <c r="F25" s="182"/>
      <c r="G25" s="125"/>
    </row>
    <row r="26" spans="2:7" ht="14.5" x14ac:dyDescent="0.35">
      <c r="B26" s="119"/>
      <c r="C26" s="127" t="s">
        <v>116</v>
      </c>
      <c r="D26" s="182" t="s">
        <v>120</v>
      </c>
      <c r="E26" s="182"/>
      <c r="F26" s="182"/>
      <c r="G26" s="125"/>
    </row>
    <row r="27" spans="2:7" ht="14.5" x14ac:dyDescent="0.35">
      <c r="B27" s="119"/>
      <c r="C27" s="127" t="s">
        <v>117</v>
      </c>
      <c r="D27" s="182" t="s">
        <v>113</v>
      </c>
      <c r="E27" s="182"/>
      <c r="F27" s="182"/>
      <c r="G27" s="125"/>
    </row>
    <row r="28" spans="2:7" ht="14.5" x14ac:dyDescent="0.35">
      <c r="B28" s="124"/>
      <c r="C28" s="133"/>
      <c r="D28" s="133"/>
      <c r="E28" s="134"/>
      <c r="F28" s="134"/>
      <c r="G28" s="135"/>
    </row>
    <row r="29" spans="2:7" ht="5.25" customHeight="1" x14ac:dyDescent="0.35">
      <c r="B29" s="120"/>
      <c r="C29" s="120"/>
      <c r="D29" s="120"/>
    </row>
  </sheetData>
  <mergeCells count="9">
    <mergeCell ref="D25:F25"/>
    <mergeCell ref="D26:F26"/>
    <mergeCell ref="D27:F27"/>
    <mergeCell ref="D17:F17"/>
    <mergeCell ref="C3:F3"/>
    <mergeCell ref="D21:F21"/>
    <mergeCell ref="D22:F22"/>
    <mergeCell ref="D23:F23"/>
    <mergeCell ref="D24:F24"/>
  </mergeCells>
  <hyperlinks>
    <hyperlink ref="C11" r:id="rId1" xr:uid="{5CE78A2A-EA8E-4C35-813C-9EFD3C367D07}"/>
    <hyperlink ref="C12"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65"/>
  <sheetViews>
    <sheetView zoomScaleNormal="100" workbookViewId="0">
      <pane xSplit="1" ySplit="2" topLeftCell="B135" activePane="bottomRight" state="frozen"/>
      <selection pane="topRight" activeCell="B1" sqref="B1"/>
      <selection pane="bottomLeft" activeCell="A3" sqref="A3"/>
      <selection pane="bottomRight" activeCell="A165" sqref="A165"/>
    </sheetView>
  </sheetViews>
  <sheetFormatPr defaultRowHeight="13" x14ac:dyDescent="0.3"/>
  <cols>
    <col min="1" max="1" width="13.89843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95" t="s">
        <v>11</v>
      </c>
      <c r="C1" s="195"/>
      <c r="D1" s="195"/>
      <c r="E1" s="195"/>
      <c r="F1" s="195"/>
      <c r="G1" s="195"/>
      <c r="H1" s="196"/>
      <c r="I1" s="197" t="s">
        <v>15</v>
      </c>
      <c r="J1" s="195"/>
      <c r="K1" s="195"/>
      <c r="L1" s="195"/>
      <c r="M1" s="195"/>
      <c r="N1" s="196"/>
      <c r="O1" s="197" t="s">
        <v>12</v>
      </c>
      <c r="P1" s="195"/>
      <c r="Q1" s="195"/>
      <c r="R1" s="196"/>
      <c r="S1" s="191" t="s">
        <v>139</v>
      </c>
      <c r="T1" s="192"/>
      <c r="U1" s="192"/>
      <c r="V1" s="192"/>
      <c r="W1" s="193"/>
      <c r="X1" s="191" t="s">
        <v>140</v>
      </c>
      <c r="Y1" s="192"/>
      <c r="Z1" s="192"/>
      <c r="AA1" s="192"/>
      <c r="AB1" s="193"/>
      <c r="AC1" s="191" t="s">
        <v>43</v>
      </c>
      <c r="AD1" s="192"/>
      <c r="AE1" s="192"/>
      <c r="AF1" s="192"/>
      <c r="AG1" s="192"/>
      <c r="AH1" s="198"/>
      <c r="AI1" s="199" t="s">
        <v>128</v>
      </c>
      <c r="AJ1" s="200"/>
      <c r="AK1" s="200"/>
      <c r="AL1" s="200"/>
      <c r="AM1" s="200"/>
      <c r="AN1" s="200"/>
      <c r="AO1" s="200"/>
      <c r="AP1" s="200"/>
      <c r="AQ1" s="200"/>
      <c r="AR1" s="200"/>
      <c r="AS1" s="200"/>
      <c r="AT1" s="201"/>
      <c r="AU1" s="188" t="s">
        <v>127</v>
      </c>
      <c r="AV1" s="189"/>
      <c r="AW1" s="189"/>
      <c r="AX1" s="189"/>
      <c r="AY1" s="189"/>
      <c r="AZ1" s="189"/>
      <c r="BA1" s="189"/>
      <c r="BB1" s="189"/>
      <c r="BC1" s="189"/>
      <c r="BD1" s="189"/>
      <c r="BE1" s="190"/>
      <c r="BF1" s="186" t="s">
        <v>129</v>
      </c>
      <c r="BG1" s="187"/>
      <c r="BH1" s="187"/>
      <c r="BI1" s="187"/>
      <c r="BJ1" s="187"/>
      <c r="BK1" s="187"/>
      <c r="BL1" s="187"/>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4" t="s">
        <v>145</v>
      </c>
      <c r="BP143" s="194"/>
      <c r="BQ143" s="194"/>
      <c r="BR143" s="194"/>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4"/>
      <c r="BP144" s="194"/>
      <c r="BQ144" s="194"/>
      <c r="BR144" s="194"/>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4"/>
      <c r="BP145" s="194"/>
      <c r="BQ145" s="194"/>
      <c r="BR145" s="194"/>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4"/>
      <c r="BP146" s="194"/>
      <c r="BQ146" s="194"/>
      <c r="BR146" s="194"/>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4"/>
      <c r="BP147" s="194"/>
      <c r="BQ147" s="194"/>
      <c r="BR147" s="194"/>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4"/>
      <c r="BP148" s="194"/>
      <c r="BQ148" s="194"/>
      <c r="BR148" s="194"/>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4"/>
      <c r="BP149" s="194"/>
      <c r="BQ149" s="194"/>
      <c r="BR149" s="194"/>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7"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8"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3">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8" si="948">SUM(S152:V152)</f>
        <v>24</v>
      </c>
      <c r="X152" s="18">
        <v>0</v>
      </c>
      <c r="Y152" s="21">
        <v>0</v>
      </c>
      <c r="Z152" s="14">
        <v>7</v>
      </c>
      <c r="AA152" s="25">
        <v>0</v>
      </c>
      <c r="AB152" s="31">
        <f t="shared" ref="AB152:AB158" si="949">SUM(X152:AA152)</f>
        <v>7</v>
      </c>
      <c r="AC152" s="18">
        <f t="shared" ref="AC152:AC153" si="950">S152+X152</f>
        <v>2</v>
      </c>
      <c r="AD152" s="21">
        <f t="shared" ref="AD152:AD158" si="951">T152+Y152</f>
        <v>20</v>
      </c>
      <c r="AE152" s="14">
        <f t="shared" ref="AE152:AE158" si="952">U152+Z152</f>
        <v>9</v>
      </c>
      <c r="AF152" s="25">
        <f t="shared" ref="AF152:AF158" si="953">V152+AA152</f>
        <v>0</v>
      </c>
      <c r="AG152" s="29">
        <f t="shared" ref="AG152:AG158" si="954">W152+AB152</f>
        <v>31</v>
      </c>
      <c r="AH152" s="57">
        <f t="shared" ref="AH152:AH158"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8" si="959">AM152/(AQ152+AM152)</f>
        <v>5.9139784946236562E-2</v>
      </c>
      <c r="AO152" s="32">
        <v>176</v>
      </c>
      <c r="AP152" s="46">
        <f t="shared" ref="AP152:AP158" si="960">AO152/(AO152+AI152)</f>
        <v>0.23655913978494625</v>
      </c>
      <c r="AQ152" s="29">
        <v>700</v>
      </c>
      <c r="AR152" s="43">
        <f t="shared" ref="AR152:AR158" si="961">AQ152/(AQ152+AM152)</f>
        <v>0.94086021505376349</v>
      </c>
      <c r="AS152" s="32">
        <f t="shared" ref="AS152:AS157" si="962">SUM(AQ141:AQ152)</f>
        <v>13134</v>
      </c>
      <c r="AT152" s="60" cm="1">
        <f t="array" ref="AT152">AS152/(SUM(AM141:AM152+AQ141:AQ152))</f>
        <v>0.94796102490075784</v>
      </c>
      <c r="AU152" s="52">
        <v>16</v>
      </c>
      <c r="AV152" s="51">
        <v>40</v>
      </c>
      <c r="AW152" s="53">
        <v>92</v>
      </c>
      <c r="AX152" s="16">
        <f t="shared" ref="AX152:AX158" si="963">SUM(AU152:AW152)</f>
        <v>148</v>
      </c>
      <c r="AY152" s="16">
        <f t="shared" ref="AY152:AY153" si="964">F152-(AX152)</f>
        <v>596</v>
      </c>
      <c r="AZ152" s="17">
        <f t="shared" ref="AZ152" si="965">AX152/(AY152+AX152)</f>
        <v>0.19892473118279569</v>
      </c>
      <c r="BA152" s="52">
        <f t="shared" ref="BA152:BD152" si="966">SUM(AU141:AU152)</f>
        <v>286</v>
      </c>
      <c r="BB152" s="51">
        <f t="shared" si="966"/>
        <v>1420</v>
      </c>
      <c r="BC152" s="53">
        <f t="shared" si="966"/>
        <v>1520</v>
      </c>
      <c r="BD152" s="33">
        <f t="shared" si="966"/>
        <v>3226</v>
      </c>
      <c r="BE152" s="61">
        <f t="shared" ref="BE152:BE157" si="967">BD152/(SUM(AX141:AX152)+SUM(AY141:AY152))</f>
        <v>0.23284012991699748</v>
      </c>
      <c r="BF152" s="25">
        <v>203</v>
      </c>
      <c r="BG152" s="25">
        <v>131</v>
      </c>
      <c r="BH152" s="25">
        <v>7</v>
      </c>
      <c r="BI152" s="25">
        <v>6</v>
      </c>
      <c r="BJ152" s="25">
        <v>8</v>
      </c>
      <c r="BK152" s="171">
        <v>220</v>
      </c>
      <c r="BL152" s="172">
        <f t="shared" ref="BL152:BL158" si="968">BK152/F152</f>
        <v>0.29569892473118281</v>
      </c>
      <c r="BM152" s="171">
        <f t="shared" ref="BM152:BM157" si="969">SUM(BK141:BK152)</f>
        <v>1785</v>
      </c>
      <c r="BN152" s="172">
        <f t="shared" ref="BN152:BN153" si="970">BM152/I152</f>
        <v>0.12883435582822086</v>
      </c>
    </row>
    <row r="153" spans="1:70" x14ac:dyDescent="0.3">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71">SUM(G142:G153)</f>
        <v>9415</v>
      </c>
      <c r="K153" s="33">
        <f t="shared" si="971"/>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 t="shared" ref="AK153:AK158" si="972">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 t="shared" si="962"/>
        <v>12911</v>
      </c>
      <c r="AT153" s="60" cm="1">
        <f t="array" ref="AT153">AS153/(SUM(AM142:AM153+AQ142:AQ153))</f>
        <v>0.94503001024740152</v>
      </c>
      <c r="AU153" s="52">
        <v>22</v>
      </c>
      <c r="AV153" s="51">
        <v>77</v>
      </c>
      <c r="AW153" s="53">
        <v>152</v>
      </c>
      <c r="AX153" s="16">
        <f t="shared" si="963"/>
        <v>251</v>
      </c>
      <c r="AY153" s="16">
        <f t="shared" si="964"/>
        <v>1039</v>
      </c>
      <c r="AZ153" s="17">
        <f t="shared" ref="AZ153:AZ158" si="973">AX153/(AY153+AX153)</f>
        <v>0.1945736434108527</v>
      </c>
      <c r="BA153" s="52">
        <f t="shared" ref="BA153:BD154" si="974">SUM(AU142:AU153)</f>
        <v>276</v>
      </c>
      <c r="BB153" s="51">
        <f t="shared" si="974"/>
        <v>1267</v>
      </c>
      <c r="BC153" s="53">
        <f t="shared" si="974"/>
        <v>1481</v>
      </c>
      <c r="BD153" s="33">
        <f t="shared" si="974"/>
        <v>3024</v>
      </c>
      <c r="BE153" s="61">
        <f t="shared" si="967"/>
        <v>0.22134387351778656</v>
      </c>
      <c r="BF153" s="25">
        <v>235</v>
      </c>
      <c r="BG153" s="25">
        <v>226</v>
      </c>
      <c r="BH153" s="25">
        <v>2</v>
      </c>
      <c r="BI153" s="25">
        <v>13</v>
      </c>
      <c r="BJ153" s="25">
        <v>14</v>
      </c>
      <c r="BK153" s="171">
        <v>365</v>
      </c>
      <c r="BL153" s="172">
        <f t="shared" si="968"/>
        <v>0.28294573643410853</v>
      </c>
      <c r="BM153" s="171">
        <f t="shared" si="969"/>
        <v>1942</v>
      </c>
      <c r="BN153" s="172">
        <f t="shared" si="970"/>
        <v>0.14214609866783781</v>
      </c>
    </row>
    <row r="154" spans="1:70" x14ac:dyDescent="0.3">
      <c r="A154" s="74">
        <v>45505</v>
      </c>
      <c r="B154" s="19">
        <v>418</v>
      </c>
      <c r="C154" s="22">
        <v>38</v>
      </c>
      <c r="D154" s="24">
        <v>561</v>
      </c>
      <c r="E154" s="26">
        <v>211</v>
      </c>
      <c r="F154" s="29">
        <f t="shared" ref="F154:F158" si="975">SUM(B154:E154)</f>
        <v>1228</v>
      </c>
      <c r="G154" s="33">
        <f t="shared" ref="G154:G158" si="976">SUM(C154:E154)</f>
        <v>810</v>
      </c>
      <c r="H154" s="34">
        <f t="shared" ref="H154:H158" si="977">B154</f>
        <v>418</v>
      </c>
      <c r="I154" s="33">
        <f t="shared" si="902"/>
        <v>13748</v>
      </c>
      <c r="J154" s="33">
        <f t="shared" si="971"/>
        <v>9420</v>
      </c>
      <c r="K154" s="33">
        <f t="shared" si="971"/>
        <v>4328</v>
      </c>
      <c r="L154" s="35">
        <f t="shared" ref="L154" si="978">I154/12</f>
        <v>1145.6666666666667</v>
      </c>
      <c r="M154" s="35">
        <f t="shared" ref="M154" si="979">J154/12</f>
        <v>785</v>
      </c>
      <c r="N154" s="36">
        <f t="shared" ref="N154" si="980">K154/12</f>
        <v>360.66666666666669</v>
      </c>
      <c r="O154" s="20">
        <f t="shared" si="908"/>
        <v>0.34039087947882735</v>
      </c>
      <c r="P154" s="23">
        <f t="shared" ref="P154:P155" si="981">C154/$F154</f>
        <v>3.0944625407166124E-2</v>
      </c>
      <c r="Q154" s="15">
        <f t="shared" ref="Q154:Q155" si="982">D154/$F154</f>
        <v>0.45684039087947881</v>
      </c>
      <c r="R154" s="27">
        <f t="shared" ref="R154:R155" si="983">E154/$F154</f>
        <v>0.17182410423452768</v>
      </c>
      <c r="S154" s="18">
        <v>8</v>
      </c>
      <c r="T154" s="21">
        <v>0</v>
      </c>
      <c r="U154" s="14">
        <v>20</v>
      </c>
      <c r="V154" s="25">
        <v>0</v>
      </c>
      <c r="W154" s="31">
        <f t="shared" si="948"/>
        <v>28</v>
      </c>
      <c r="X154" s="18">
        <v>3</v>
      </c>
      <c r="Y154" s="21">
        <v>0</v>
      </c>
      <c r="Z154" s="14">
        <v>0</v>
      </c>
      <c r="AA154" s="25">
        <v>0</v>
      </c>
      <c r="AB154" s="31">
        <f t="shared" si="949"/>
        <v>3</v>
      </c>
      <c r="AC154" s="18">
        <f t="shared" ref="AC154:AC159" si="984">S154+X154</f>
        <v>11</v>
      </c>
      <c r="AD154" s="21">
        <f t="shared" si="951"/>
        <v>0</v>
      </c>
      <c r="AE154" s="14">
        <f t="shared" si="952"/>
        <v>20</v>
      </c>
      <c r="AF154" s="25">
        <f t="shared" si="953"/>
        <v>0</v>
      </c>
      <c r="AG154" s="29">
        <f t="shared" si="954"/>
        <v>31</v>
      </c>
      <c r="AH154" s="57">
        <f t="shared" si="955"/>
        <v>2.5244299674267102E-2</v>
      </c>
      <c r="AI154" s="37">
        <v>855</v>
      </c>
      <c r="AJ154" s="38">
        <f t="shared" ref="AJ154:AJ158" si="985">AI154/(AI154+AO154)</f>
        <v>0.69625407166123776</v>
      </c>
      <c r="AK154" s="39">
        <f t="shared" si="972"/>
        <v>297</v>
      </c>
      <c r="AL154" s="40">
        <f t="shared" ref="AL154:AL158" si="986">AK154/(AI154+AO154)</f>
        <v>0.24185667752442996</v>
      </c>
      <c r="AM154" s="41">
        <v>76</v>
      </c>
      <c r="AN154" s="42">
        <f t="shared" si="959"/>
        <v>6.1889250814332247E-2</v>
      </c>
      <c r="AO154" s="32">
        <v>373</v>
      </c>
      <c r="AP154" s="46">
        <f t="shared" si="960"/>
        <v>0.30374592833876224</v>
      </c>
      <c r="AQ154" s="29">
        <v>1152</v>
      </c>
      <c r="AR154" s="43">
        <f t="shared" si="961"/>
        <v>0.93811074918566772</v>
      </c>
      <c r="AS154" s="32">
        <f t="shared" si="962"/>
        <v>12968</v>
      </c>
      <c r="AT154" s="60" cm="1">
        <f t="array" ref="AT154">AS154/(SUM(AM143:AM154+AQ143:AQ154))</f>
        <v>0.94326447483270293</v>
      </c>
      <c r="AU154" s="52">
        <v>16</v>
      </c>
      <c r="AV154" s="51">
        <v>78</v>
      </c>
      <c r="AW154" s="53">
        <v>150</v>
      </c>
      <c r="AX154" s="16">
        <f t="shared" si="963"/>
        <v>244</v>
      </c>
      <c r="AY154" s="16">
        <f t="shared" ref="AY154:AY159" si="987">F154-(AX154)</f>
        <v>984</v>
      </c>
      <c r="AZ154" s="17">
        <f t="shared" si="973"/>
        <v>0.1986970684039088</v>
      </c>
      <c r="BA154" s="52">
        <f t="shared" si="974"/>
        <v>279</v>
      </c>
      <c r="BB154" s="51">
        <f t="shared" si="974"/>
        <v>1270</v>
      </c>
      <c r="BC154" s="53">
        <f t="shared" si="974"/>
        <v>1480</v>
      </c>
      <c r="BD154" s="33">
        <f t="shared" si="974"/>
        <v>3029</v>
      </c>
      <c r="BE154" s="61">
        <f t="shared" si="967"/>
        <v>0.22032295606633692</v>
      </c>
      <c r="BF154" s="25">
        <v>140</v>
      </c>
      <c r="BG154" s="25">
        <v>77</v>
      </c>
      <c r="BH154" s="25">
        <v>5</v>
      </c>
      <c r="BI154" s="25">
        <v>22</v>
      </c>
      <c r="BJ154" s="25">
        <v>5</v>
      </c>
      <c r="BK154" s="171">
        <v>152</v>
      </c>
      <c r="BL154" s="172">
        <f t="shared" si="968"/>
        <v>0.12377850162866449</v>
      </c>
      <c r="BM154" s="171">
        <f t="shared" si="969"/>
        <v>1950</v>
      </c>
      <c r="BN154" s="172">
        <f t="shared" ref="BN154" si="988">BM154/I154</f>
        <v>0.14183881291824266</v>
      </c>
    </row>
    <row r="155" spans="1:70" x14ac:dyDescent="0.3">
      <c r="A155" s="74">
        <v>45536</v>
      </c>
      <c r="B155" s="19">
        <v>404</v>
      </c>
      <c r="C155" s="22">
        <v>245</v>
      </c>
      <c r="D155" s="24">
        <v>662</v>
      </c>
      <c r="E155" s="26">
        <v>51</v>
      </c>
      <c r="F155" s="29">
        <f t="shared" si="975"/>
        <v>1362</v>
      </c>
      <c r="G155" s="33">
        <f t="shared" si="976"/>
        <v>958</v>
      </c>
      <c r="H155" s="34">
        <f t="shared" si="977"/>
        <v>404</v>
      </c>
      <c r="I155" s="33">
        <f t="shared" si="902"/>
        <v>13821</v>
      </c>
      <c r="J155" s="33">
        <f t="shared" si="971"/>
        <v>9458</v>
      </c>
      <c r="K155" s="33">
        <f t="shared" si="971"/>
        <v>4363</v>
      </c>
      <c r="L155" s="35">
        <f t="shared" ref="L155" si="989">I155/12</f>
        <v>1151.75</v>
      </c>
      <c r="M155" s="35">
        <f t="shared" ref="M155" si="990">J155/12</f>
        <v>788.16666666666663</v>
      </c>
      <c r="N155" s="36">
        <f t="shared" ref="N155" si="991">K155/12</f>
        <v>363.58333333333331</v>
      </c>
      <c r="O155" s="20">
        <f t="shared" si="908"/>
        <v>0.29662261380323052</v>
      </c>
      <c r="P155" s="23">
        <f t="shared" si="981"/>
        <v>0.17988252569750368</v>
      </c>
      <c r="Q155" s="15">
        <f t="shared" si="982"/>
        <v>0.48604992657856094</v>
      </c>
      <c r="R155" s="27">
        <f t="shared" si="983"/>
        <v>3.7444933920704845E-2</v>
      </c>
      <c r="S155" s="18">
        <v>1</v>
      </c>
      <c r="T155" s="21">
        <v>60</v>
      </c>
      <c r="U155" s="14">
        <v>6</v>
      </c>
      <c r="V155" s="25">
        <v>0</v>
      </c>
      <c r="W155" s="31">
        <f t="shared" si="948"/>
        <v>67</v>
      </c>
      <c r="X155" s="18">
        <v>3</v>
      </c>
      <c r="Y155" s="21">
        <v>0</v>
      </c>
      <c r="Z155" s="14">
        <v>4</v>
      </c>
      <c r="AA155" s="25">
        <v>0</v>
      </c>
      <c r="AB155" s="31">
        <f t="shared" si="949"/>
        <v>7</v>
      </c>
      <c r="AC155" s="18">
        <f t="shared" si="984"/>
        <v>4</v>
      </c>
      <c r="AD155" s="21">
        <f t="shared" si="951"/>
        <v>60</v>
      </c>
      <c r="AE155" s="14">
        <f t="shared" si="952"/>
        <v>10</v>
      </c>
      <c r="AF155" s="25">
        <f t="shared" si="953"/>
        <v>0</v>
      </c>
      <c r="AG155" s="29">
        <f t="shared" si="954"/>
        <v>74</v>
      </c>
      <c r="AH155" s="57">
        <f t="shared" si="955"/>
        <v>5.4331864904552128E-2</v>
      </c>
      <c r="AI155" s="37">
        <v>1061</v>
      </c>
      <c r="AJ155" s="38">
        <f t="shared" si="985"/>
        <v>0.77900146842878115</v>
      </c>
      <c r="AK155" s="39">
        <f t="shared" si="972"/>
        <v>230</v>
      </c>
      <c r="AL155" s="40">
        <f t="shared" si="986"/>
        <v>0.16886930983847284</v>
      </c>
      <c r="AM155" s="41">
        <v>71</v>
      </c>
      <c r="AN155" s="42">
        <f t="shared" si="959"/>
        <v>5.2129221732745964E-2</v>
      </c>
      <c r="AO155" s="32">
        <v>301</v>
      </c>
      <c r="AP155" s="46">
        <f t="shared" si="960"/>
        <v>0.22099853157121879</v>
      </c>
      <c r="AQ155" s="29">
        <v>1291</v>
      </c>
      <c r="AR155" s="43">
        <f t="shared" si="961"/>
        <v>0.94787077826725408</v>
      </c>
      <c r="AS155" s="32">
        <f t="shared" si="962"/>
        <v>13025</v>
      </c>
      <c r="AT155" s="60" cm="1">
        <f t="array" ref="AT155">AS155/(SUM(AM144:AM155+AQ144:AQ155))</f>
        <v>0.94240648288835827</v>
      </c>
      <c r="AU155" s="52">
        <v>32</v>
      </c>
      <c r="AV155" s="51">
        <v>49</v>
      </c>
      <c r="AW155" s="53">
        <v>290</v>
      </c>
      <c r="AX155" s="16">
        <f t="shared" si="963"/>
        <v>371</v>
      </c>
      <c r="AY155" s="16">
        <f t="shared" si="987"/>
        <v>991</v>
      </c>
      <c r="AZ155" s="17">
        <f t="shared" si="973"/>
        <v>0.27239353891336271</v>
      </c>
      <c r="BA155" s="52">
        <f t="shared" ref="BA155" si="992">SUM(AU144:AU155)</f>
        <v>259</v>
      </c>
      <c r="BB155" s="51">
        <f t="shared" ref="BB155" si="993">SUM(AV144:AV155)</f>
        <v>1121</v>
      </c>
      <c r="BC155" s="53">
        <f t="shared" ref="BC155" si="994">SUM(AW144:AW155)</f>
        <v>1624</v>
      </c>
      <c r="BD155" s="33">
        <f t="shared" ref="BD155" si="995">SUM(AX144:AX155)</f>
        <v>3004</v>
      </c>
      <c r="BE155" s="61">
        <f t="shared" si="967"/>
        <v>0.21735040879820564</v>
      </c>
      <c r="BF155" s="25">
        <v>99</v>
      </c>
      <c r="BG155" s="25">
        <v>43</v>
      </c>
      <c r="BH155" s="25">
        <v>1</v>
      </c>
      <c r="BI155" s="25">
        <v>6</v>
      </c>
      <c r="BJ155" s="25">
        <v>2</v>
      </c>
      <c r="BK155" s="171">
        <v>111</v>
      </c>
      <c r="BL155" s="172">
        <f t="shared" si="968"/>
        <v>8.1497797356828189E-2</v>
      </c>
      <c r="BM155" s="171">
        <f t="shared" si="969"/>
        <v>1935</v>
      </c>
      <c r="BN155" s="172">
        <f t="shared" ref="BN155:BN157" si="996">BM155/I155</f>
        <v>0.14000434121988278</v>
      </c>
    </row>
    <row r="156" spans="1:70" x14ac:dyDescent="0.3">
      <c r="A156" s="74">
        <v>45566</v>
      </c>
      <c r="B156" s="19">
        <v>384</v>
      </c>
      <c r="C156" s="22">
        <v>113</v>
      </c>
      <c r="D156" s="24">
        <v>724</v>
      </c>
      <c r="E156" s="26">
        <v>0</v>
      </c>
      <c r="F156" s="29">
        <f t="shared" si="975"/>
        <v>1221</v>
      </c>
      <c r="G156" s="33">
        <f t="shared" si="976"/>
        <v>837</v>
      </c>
      <c r="H156" s="34">
        <f t="shared" si="977"/>
        <v>384</v>
      </c>
      <c r="I156" s="33">
        <f t="shared" si="902"/>
        <v>13863</v>
      </c>
      <c r="J156" s="33">
        <f t="shared" ref="J156:J157" si="997">SUM(G145:G156)</f>
        <v>9439</v>
      </c>
      <c r="K156" s="33">
        <f t="shared" ref="K156:K157" si="998">SUM(H145:H156)</f>
        <v>4424</v>
      </c>
      <c r="L156" s="35">
        <f t="shared" ref="L156:L157" si="999">I156/12</f>
        <v>1155.25</v>
      </c>
      <c r="M156" s="35">
        <f t="shared" ref="M156:M157" si="1000">J156/12</f>
        <v>786.58333333333337</v>
      </c>
      <c r="N156" s="36">
        <f t="shared" ref="N156:N157" si="1001">K156/12</f>
        <v>368.66666666666669</v>
      </c>
      <c r="O156" s="20">
        <f t="shared" si="908"/>
        <v>0.31449631449631449</v>
      </c>
      <c r="P156" s="23">
        <f t="shared" ref="P156:P158" si="1002">C156/$F156</f>
        <v>9.2547092547092549E-2</v>
      </c>
      <c r="Q156" s="15">
        <f t="shared" ref="Q156:Q158" si="1003">D156/$F156</f>
        <v>0.59295659295659298</v>
      </c>
      <c r="R156" s="27">
        <f t="shared" ref="R156:R158" si="1004">E156/$F156</f>
        <v>0</v>
      </c>
      <c r="S156" s="18">
        <v>2</v>
      </c>
      <c r="T156" s="21">
        <v>0</v>
      </c>
      <c r="U156" s="14">
        <v>16</v>
      </c>
      <c r="V156" s="25">
        <v>0</v>
      </c>
      <c r="W156" s="31">
        <f t="shared" si="948"/>
        <v>18</v>
      </c>
      <c r="X156" s="18">
        <v>0</v>
      </c>
      <c r="Y156" s="21">
        <v>0</v>
      </c>
      <c r="Z156" s="14">
        <v>18</v>
      </c>
      <c r="AA156" s="25">
        <v>0</v>
      </c>
      <c r="AB156" s="31">
        <f t="shared" si="949"/>
        <v>18</v>
      </c>
      <c r="AC156" s="18">
        <f t="shared" si="984"/>
        <v>2</v>
      </c>
      <c r="AD156" s="21">
        <f t="shared" si="951"/>
        <v>0</v>
      </c>
      <c r="AE156" s="14">
        <f t="shared" si="952"/>
        <v>34</v>
      </c>
      <c r="AF156" s="25">
        <f t="shared" si="953"/>
        <v>0</v>
      </c>
      <c r="AG156" s="29">
        <f t="shared" si="954"/>
        <v>36</v>
      </c>
      <c r="AH156" s="57">
        <f t="shared" si="955"/>
        <v>2.9484029484029485E-2</v>
      </c>
      <c r="AI156" s="37">
        <v>998</v>
      </c>
      <c r="AJ156" s="38">
        <f t="shared" si="985"/>
        <v>0.81736281736281735</v>
      </c>
      <c r="AK156" s="39">
        <f t="shared" si="972"/>
        <v>144</v>
      </c>
      <c r="AL156" s="40">
        <f t="shared" si="986"/>
        <v>0.11793611793611794</v>
      </c>
      <c r="AM156" s="41">
        <v>79</v>
      </c>
      <c r="AN156" s="42">
        <f t="shared" si="959"/>
        <v>6.4701064701064695E-2</v>
      </c>
      <c r="AO156" s="32">
        <v>223</v>
      </c>
      <c r="AP156" s="46">
        <f t="shared" si="960"/>
        <v>0.18263718263718265</v>
      </c>
      <c r="AQ156" s="29">
        <v>1142</v>
      </c>
      <c r="AR156" s="43">
        <f t="shared" si="961"/>
        <v>0.93529893529893526</v>
      </c>
      <c r="AS156" s="32">
        <f t="shared" si="962"/>
        <v>13046</v>
      </c>
      <c r="AT156" s="60" cm="1">
        <f t="array" ref="AT156">AS156/(SUM(AM145:AM156+AQ145:AQ156))</f>
        <v>0.94106614729856453</v>
      </c>
      <c r="AU156" s="52">
        <v>6</v>
      </c>
      <c r="AV156" s="51">
        <v>91</v>
      </c>
      <c r="AW156" s="53">
        <v>156</v>
      </c>
      <c r="AX156" s="16">
        <f t="shared" si="963"/>
        <v>253</v>
      </c>
      <c r="AY156" s="16">
        <f t="shared" si="987"/>
        <v>968</v>
      </c>
      <c r="AZ156" s="17">
        <f t="shared" si="973"/>
        <v>0.2072072072072072</v>
      </c>
      <c r="BA156" s="52">
        <f t="shared" ref="BA156:BA157" si="1005">SUM(AU145:AU156)</f>
        <v>224</v>
      </c>
      <c r="BB156" s="51">
        <f t="shared" ref="BB156:BB157" si="1006">SUM(AV145:AV156)</f>
        <v>1107</v>
      </c>
      <c r="BC156" s="53">
        <f t="shared" ref="BC156:BC157" si="1007">SUM(AW145:AW156)</f>
        <v>1622</v>
      </c>
      <c r="BD156" s="33">
        <f t="shared" ref="BD156:BD157" si="1008">SUM(AX145:AX156)</f>
        <v>2953</v>
      </c>
      <c r="BE156" s="61">
        <f t="shared" si="967"/>
        <v>0.2130130563370122</v>
      </c>
      <c r="BF156" s="25">
        <v>221</v>
      </c>
      <c r="BG156" s="25">
        <v>142</v>
      </c>
      <c r="BH156" s="25">
        <v>10</v>
      </c>
      <c r="BI156" s="25">
        <v>11</v>
      </c>
      <c r="BJ156" s="25">
        <v>15</v>
      </c>
      <c r="BK156" s="171">
        <v>230</v>
      </c>
      <c r="BL156" s="172">
        <f t="shared" si="968"/>
        <v>0.18837018837018837</v>
      </c>
      <c r="BM156" s="171">
        <f t="shared" si="969"/>
        <v>1981</v>
      </c>
      <c r="BN156" s="172">
        <f t="shared" si="996"/>
        <v>0.14289836254778907</v>
      </c>
    </row>
    <row r="157" spans="1:70" x14ac:dyDescent="0.3">
      <c r="A157" s="74">
        <v>45597</v>
      </c>
      <c r="B157" s="19">
        <v>358</v>
      </c>
      <c r="C157" s="22">
        <v>106</v>
      </c>
      <c r="D157" s="24">
        <v>742</v>
      </c>
      <c r="E157" s="26">
        <v>0</v>
      </c>
      <c r="F157" s="29">
        <f t="shared" si="975"/>
        <v>1206</v>
      </c>
      <c r="G157" s="33">
        <f t="shared" si="976"/>
        <v>848</v>
      </c>
      <c r="H157" s="34">
        <f t="shared" si="977"/>
        <v>358</v>
      </c>
      <c r="I157" s="33">
        <f t="shared" si="902"/>
        <v>13905</v>
      </c>
      <c r="J157" s="33">
        <f t="shared" si="997"/>
        <v>9508</v>
      </c>
      <c r="K157" s="33">
        <f t="shared" si="998"/>
        <v>4397</v>
      </c>
      <c r="L157" s="35">
        <f t="shared" si="999"/>
        <v>1158.75</v>
      </c>
      <c r="M157" s="35">
        <f t="shared" si="1000"/>
        <v>792.33333333333337</v>
      </c>
      <c r="N157" s="36">
        <f t="shared" si="1001"/>
        <v>366.41666666666669</v>
      </c>
      <c r="O157" s="20">
        <f t="shared" si="908"/>
        <v>0.29684908789386399</v>
      </c>
      <c r="P157" s="23">
        <f t="shared" si="1002"/>
        <v>8.7893864013267001E-2</v>
      </c>
      <c r="Q157" s="15">
        <f t="shared" si="1003"/>
        <v>0.61525704809286896</v>
      </c>
      <c r="R157" s="27">
        <f t="shared" si="1004"/>
        <v>0</v>
      </c>
      <c r="S157" s="18">
        <v>0</v>
      </c>
      <c r="T157" s="21">
        <v>0</v>
      </c>
      <c r="U157" s="14">
        <v>32</v>
      </c>
      <c r="V157" s="25">
        <v>0</v>
      </c>
      <c r="W157" s="31">
        <f t="shared" si="948"/>
        <v>32</v>
      </c>
      <c r="X157" s="18">
        <v>5</v>
      </c>
      <c r="Y157" s="21">
        <v>0</v>
      </c>
      <c r="Z157" s="14">
        <v>20</v>
      </c>
      <c r="AA157" s="25">
        <v>0</v>
      </c>
      <c r="AB157" s="31">
        <f t="shared" si="949"/>
        <v>25</v>
      </c>
      <c r="AC157" s="18">
        <f t="shared" si="984"/>
        <v>5</v>
      </c>
      <c r="AD157" s="21">
        <f t="shared" si="951"/>
        <v>0</v>
      </c>
      <c r="AE157" s="14">
        <f t="shared" si="952"/>
        <v>52</v>
      </c>
      <c r="AF157" s="25">
        <f t="shared" si="953"/>
        <v>0</v>
      </c>
      <c r="AG157" s="29">
        <f t="shared" si="954"/>
        <v>57</v>
      </c>
      <c r="AH157" s="57">
        <f t="shared" si="955"/>
        <v>4.7263681592039801E-2</v>
      </c>
      <c r="AI157" s="37">
        <v>928</v>
      </c>
      <c r="AJ157" s="38">
        <f t="shared" si="985"/>
        <v>0.76948590381426207</v>
      </c>
      <c r="AK157" s="39">
        <f t="shared" si="972"/>
        <v>229</v>
      </c>
      <c r="AL157" s="40">
        <f t="shared" si="986"/>
        <v>0.18988391376451078</v>
      </c>
      <c r="AM157" s="41">
        <v>49</v>
      </c>
      <c r="AN157" s="42">
        <f t="shared" si="959"/>
        <v>4.06301824212272E-2</v>
      </c>
      <c r="AO157" s="32">
        <v>278</v>
      </c>
      <c r="AP157" s="46">
        <f t="shared" si="960"/>
        <v>0.23051409618573798</v>
      </c>
      <c r="AQ157" s="29">
        <v>1157</v>
      </c>
      <c r="AR157" s="43">
        <f t="shared" si="961"/>
        <v>0.95936981757877282</v>
      </c>
      <c r="AS157" s="32">
        <f t="shared" si="962"/>
        <v>13137</v>
      </c>
      <c r="AT157" s="60" cm="1">
        <f t="array" ref="AT157">AS157/(SUM(AM146:AM157+AQ146:AQ157))</f>
        <v>0.94476806903991373</v>
      </c>
      <c r="AU157" s="52">
        <v>10</v>
      </c>
      <c r="AV157" s="51">
        <v>83</v>
      </c>
      <c r="AW157" s="53">
        <v>109</v>
      </c>
      <c r="AX157" s="16">
        <f t="shared" si="963"/>
        <v>202</v>
      </c>
      <c r="AY157" s="16">
        <f t="shared" si="987"/>
        <v>1004</v>
      </c>
      <c r="AZ157" s="17">
        <f t="shared" si="973"/>
        <v>0.16749585406301823</v>
      </c>
      <c r="BA157" s="52">
        <f t="shared" si="1005"/>
        <v>195</v>
      </c>
      <c r="BB157" s="51">
        <f t="shared" si="1006"/>
        <v>1115</v>
      </c>
      <c r="BC157" s="53">
        <f t="shared" si="1007"/>
        <v>1636</v>
      </c>
      <c r="BD157" s="33">
        <f t="shared" si="1008"/>
        <v>2946</v>
      </c>
      <c r="BE157" s="61">
        <f t="shared" si="967"/>
        <v>0.21186623516720604</v>
      </c>
      <c r="BF157" s="25">
        <v>93</v>
      </c>
      <c r="BG157" s="25">
        <v>154</v>
      </c>
      <c r="BH157" s="25">
        <v>14</v>
      </c>
      <c r="BI157" s="25">
        <v>16</v>
      </c>
      <c r="BJ157" s="25">
        <v>21</v>
      </c>
      <c r="BK157" s="171">
        <v>201</v>
      </c>
      <c r="BL157" s="172">
        <f t="shared" si="968"/>
        <v>0.16666666666666666</v>
      </c>
      <c r="BM157" s="171">
        <f t="shared" si="969"/>
        <v>2013</v>
      </c>
      <c r="BN157" s="172">
        <f t="shared" si="996"/>
        <v>0.14476806903991371</v>
      </c>
    </row>
    <row r="158" spans="1:70" x14ac:dyDescent="0.3">
      <c r="A158" s="74">
        <v>45627</v>
      </c>
      <c r="B158" s="19">
        <v>241</v>
      </c>
      <c r="C158" s="22">
        <v>298</v>
      </c>
      <c r="D158" s="24">
        <v>405</v>
      </c>
      <c r="E158" s="26">
        <v>8</v>
      </c>
      <c r="F158" s="29">
        <f t="shared" si="975"/>
        <v>952</v>
      </c>
      <c r="G158" s="33">
        <f t="shared" si="976"/>
        <v>711</v>
      </c>
      <c r="H158" s="34">
        <f t="shared" si="977"/>
        <v>241</v>
      </c>
      <c r="I158" s="33">
        <f t="shared" ref="I158" si="1009">SUM(F147:F158)</f>
        <v>13939</v>
      </c>
      <c r="J158" s="33">
        <f t="shared" ref="J158" si="1010">SUM(G147:G158)</f>
        <v>9612</v>
      </c>
      <c r="K158" s="33">
        <f t="shared" ref="K158" si="1011">SUM(H147:H158)</f>
        <v>4327</v>
      </c>
      <c r="L158" s="35">
        <f t="shared" ref="L158" si="1012">I158/12</f>
        <v>1161.5833333333333</v>
      </c>
      <c r="M158" s="35">
        <f t="shared" ref="M158" si="1013">J158/12</f>
        <v>801</v>
      </c>
      <c r="N158" s="36">
        <f t="shared" ref="N158" si="1014">K158/12</f>
        <v>360.58333333333331</v>
      </c>
      <c r="O158" s="20">
        <f t="shared" si="908"/>
        <v>0.25315126050420167</v>
      </c>
      <c r="P158" s="23">
        <f t="shared" si="1002"/>
        <v>0.31302521008403361</v>
      </c>
      <c r="Q158" s="15">
        <f t="shared" si="1003"/>
        <v>0.42542016806722688</v>
      </c>
      <c r="R158" s="27">
        <f t="shared" si="1004"/>
        <v>8.4033613445378148E-3</v>
      </c>
      <c r="S158" s="18">
        <v>0</v>
      </c>
      <c r="T158" s="21">
        <v>0</v>
      </c>
      <c r="U158" s="14">
        <v>0</v>
      </c>
      <c r="V158" s="25">
        <v>0</v>
      </c>
      <c r="W158" s="31">
        <f t="shared" si="948"/>
        <v>0</v>
      </c>
      <c r="X158" s="18">
        <v>3</v>
      </c>
      <c r="Y158" s="21">
        <v>0</v>
      </c>
      <c r="Z158" s="14">
        <v>27</v>
      </c>
      <c r="AA158" s="25">
        <v>0</v>
      </c>
      <c r="AB158" s="31">
        <f t="shared" si="949"/>
        <v>30</v>
      </c>
      <c r="AC158" s="18">
        <f t="shared" si="984"/>
        <v>3</v>
      </c>
      <c r="AD158" s="21">
        <f t="shared" si="951"/>
        <v>0</v>
      </c>
      <c r="AE158" s="14">
        <f t="shared" si="952"/>
        <v>27</v>
      </c>
      <c r="AF158" s="25">
        <f t="shared" si="953"/>
        <v>0</v>
      </c>
      <c r="AG158" s="29">
        <f t="shared" si="954"/>
        <v>30</v>
      </c>
      <c r="AH158" s="57">
        <f t="shared" si="955"/>
        <v>3.1512605042016806E-2</v>
      </c>
      <c r="AI158" s="37">
        <v>835</v>
      </c>
      <c r="AJ158" s="38">
        <f t="shared" si="985"/>
        <v>0.87710084033613445</v>
      </c>
      <c r="AK158" s="39">
        <f t="shared" si="972"/>
        <v>80</v>
      </c>
      <c r="AL158" s="40">
        <f t="shared" si="986"/>
        <v>8.4033613445378158E-2</v>
      </c>
      <c r="AM158" s="41">
        <v>37</v>
      </c>
      <c r="AN158" s="42">
        <f t="shared" si="959"/>
        <v>3.8865546218487396E-2</v>
      </c>
      <c r="AO158" s="32">
        <v>117</v>
      </c>
      <c r="AP158" s="46">
        <f t="shared" si="960"/>
        <v>0.12289915966386554</v>
      </c>
      <c r="AQ158" s="29">
        <v>915</v>
      </c>
      <c r="AR158" s="43">
        <f t="shared" si="961"/>
        <v>0.96113445378151263</v>
      </c>
      <c r="AS158" s="32">
        <f t="shared" ref="AS158" si="1015">SUM(AQ147:AQ158)</f>
        <v>13189</v>
      </c>
      <c r="AT158" s="60" cm="1">
        <f t="array" ref="AT158">AS158/(SUM(AM147:AM158+AQ147:AQ158))</f>
        <v>0.94619413157328358</v>
      </c>
      <c r="AU158" s="52">
        <v>32</v>
      </c>
      <c r="AV158" s="51">
        <v>363</v>
      </c>
      <c r="AW158" s="53">
        <v>77</v>
      </c>
      <c r="AX158" s="16">
        <f t="shared" si="963"/>
        <v>472</v>
      </c>
      <c r="AY158" s="16">
        <f t="shared" si="987"/>
        <v>480</v>
      </c>
      <c r="AZ158" s="17">
        <f t="shared" si="973"/>
        <v>0.49579831932773111</v>
      </c>
      <c r="BA158" s="52">
        <f t="shared" ref="BA158" si="1016">SUM(AU147:AU158)</f>
        <v>214</v>
      </c>
      <c r="BB158" s="51">
        <f t="shared" ref="BB158" si="1017">SUM(AV147:AV158)</f>
        <v>1319</v>
      </c>
      <c r="BC158" s="53">
        <f t="shared" ref="BC158" si="1018">SUM(AW147:AW158)</f>
        <v>1626</v>
      </c>
      <c r="BD158" s="33">
        <f t="shared" ref="BD158" si="1019">SUM(AX147:AX158)</f>
        <v>3159</v>
      </c>
      <c r="BE158" s="61">
        <f t="shared" ref="BE158" si="1020">BD158/(SUM(AX147:AX158)+SUM(AY147:AY158))</f>
        <v>0.22663031781332951</v>
      </c>
      <c r="BF158" s="25">
        <v>82</v>
      </c>
      <c r="BG158" s="25">
        <v>51</v>
      </c>
      <c r="BH158" s="25">
        <v>13</v>
      </c>
      <c r="BI158" s="25">
        <v>14</v>
      </c>
      <c r="BJ158" s="25">
        <v>11</v>
      </c>
      <c r="BK158" s="171">
        <v>107</v>
      </c>
      <c r="BL158" s="172">
        <f t="shared" si="968"/>
        <v>0.11239495798319328</v>
      </c>
      <c r="BM158" s="171">
        <f t="shared" ref="BM158:BM163" si="1021">SUM(BK147:BK158)</f>
        <v>2002</v>
      </c>
      <c r="BN158" s="172">
        <f t="shared" ref="BN158" si="1022">BM158/I158</f>
        <v>0.14362579812038168</v>
      </c>
    </row>
    <row r="159" spans="1:70" x14ac:dyDescent="0.3">
      <c r="A159" s="74">
        <v>45658</v>
      </c>
      <c r="B159" s="19">
        <v>319</v>
      </c>
      <c r="C159" s="22">
        <v>28</v>
      </c>
      <c r="D159" s="24">
        <v>485</v>
      </c>
      <c r="E159" s="26">
        <v>35</v>
      </c>
      <c r="F159" s="29">
        <f t="shared" ref="F159" si="1023">SUM(B159:E159)</f>
        <v>867</v>
      </c>
      <c r="G159" s="33">
        <f t="shared" ref="G159" si="1024">SUM(C159:E159)</f>
        <v>548</v>
      </c>
      <c r="H159" s="34">
        <f t="shared" ref="H159" si="1025">B159</f>
        <v>319</v>
      </c>
      <c r="I159" s="33">
        <f t="shared" ref="I159:I163" si="1026">SUM(F148:F159)</f>
        <v>13921</v>
      </c>
      <c r="J159" s="33">
        <f t="shared" ref="J159" si="1027">SUM(G148:G159)</f>
        <v>9519</v>
      </c>
      <c r="K159" s="33">
        <f t="shared" ref="K159" si="1028">SUM(H148:H159)</f>
        <v>4402</v>
      </c>
      <c r="L159" s="35">
        <f t="shared" ref="L159" si="1029">I159/12</f>
        <v>1160.0833333333333</v>
      </c>
      <c r="M159" s="35">
        <f t="shared" ref="M159" si="1030">J159/12</f>
        <v>793.25</v>
      </c>
      <c r="N159" s="36">
        <f t="shared" ref="N159" si="1031">K159/12</f>
        <v>366.83333333333331</v>
      </c>
      <c r="O159" s="20">
        <f t="shared" ref="O159" si="1032">B159/$F159</f>
        <v>0.36793540945790082</v>
      </c>
      <c r="P159" s="23">
        <f t="shared" ref="P159" si="1033">C159/$F159</f>
        <v>3.2295271049596307E-2</v>
      </c>
      <c r="Q159" s="15">
        <f t="shared" ref="Q159" si="1034">D159/$F159</f>
        <v>0.55940023068050748</v>
      </c>
      <c r="R159" s="27">
        <f t="shared" ref="R159" si="1035">E159/$F159</f>
        <v>4.0369088811995385E-2</v>
      </c>
      <c r="S159" s="18">
        <v>3</v>
      </c>
      <c r="T159" s="21">
        <v>0</v>
      </c>
      <c r="U159" s="14">
        <v>2</v>
      </c>
      <c r="V159" s="25">
        <v>0</v>
      </c>
      <c r="W159" s="31">
        <f t="shared" ref="W159" si="1036">SUM(S159:V159)</f>
        <v>5</v>
      </c>
      <c r="X159" s="18">
        <v>0</v>
      </c>
      <c r="Y159" s="21">
        <v>0</v>
      </c>
      <c r="Z159" s="14">
        <v>5</v>
      </c>
      <c r="AA159" s="25">
        <v>0</v>
      </c>
      <c r="AB159" s="31">
        <f t="shared" ref="AB159" si="1037">SUM(X159:AA159)</f>
        <v>5</v>
      </c>
      <c r="AC159" s="18">
        <f t="shared" si="984"/>
        <v>3</v>
      </c>
      <c r="AD159" s="21">
        <f t="shared" ref="AD159" si="1038">T159+Y159</f>
        <v>0</v>
      </c>
      <c r="AE159" s="14">
        <f t="shared" ref="AE159:AE163" si="1039">U159+Z159</f>
        <v>7</v>
      </c>
      <c r="AF159" s="25">
        <f t="shared" ref="AF159" si="1040">V159+AA159</f>
        <v>0</v>
      </c>
      <c r="AG159" s="29">
        <f t="shared" ref="AG159" si="1041">W159+AB159</f>
        <v>10</v>
      </c>
      <c r="AH159" s="57">
        <f t="shared" ref="AH159" si="1042">AG159/F159</f>
        <v>1.1534025374855825E-2</v>
      </c>
      <c r="AI159" s="37">
        <v>689</v>
      </c>
      <c r="AJ159" s="38">
        <f t="shared" ref="AJ159" si="1043">AI159/(AI159+AO159)</f>
        <v>0.79469434832756636</v>
      </c>
      <c r="AK159" s="39">
        <f t="shared" ref="AK159" si="1044">AQ159-AI159</f>
        <v>138</v>
      </c>
      <c r="AL159" s="40">
        <f t="shared" ref="AL159" si="1045">AK159/(AI159+AO159)</f>
        <v>0.15916955017301038</v>
      </c>
      <c r="AM159" s="41">
        <v>40</v>
      </c>
      <c r="AN159" s="42">
        <f t="shared" ref="AN159" si="1046">AM159/(AQ159+AM159)</f>
        <v>4.61361014994233E-2</v>
      </c>
      <c r="AO159" s="32">
        <v>178</v>
      </c>
      <c r="AP159" s="46">
        <f t="shared" ref="AP159" si="1047">AO159/(AO159+AI159)</f>
        <v>0.20530565167243367</v>
      </c>
      <c r="AQ159" s="29">
        <v>827</v>
      </c>
      <c r="AR159" s="43">
        <f t="shared" ref="AR159" si="1048">AQ159/(AQ159+AM159)</f>
        <v>0.95386389850057673</v>
      </c>
      <c r="AS159" s="32">
        <f t="shared" ref="AS159" si="1049">SUM(AQ148:AQ159)</f>
        <v>13172</v>
      </c>
      <c r="AT159" s="60" cm="1">
        <f t="array" ref="AT159">AS159/(SUM(AM148:AM159+AQ148:AQ159))</f>
        <v>0.94619639393721711</v>
      </c>
      <c r="AU159" s="52">
        <v>23</v>
      </c>
      <c r="AV159" s="51">
        <v>44</v>
      </c>
      <c r="AW159" s="53">
        <v>118</v>
      </c>
      <c r="AX159" s="16">
        <f t="shared" ref="AX159:AX164" si="1050">SUM(AU159:AW159)</f>
        <v>185</v>
      </c>
      <c r="AY159" s="16">
        <f t="shared" si="987"/>
        <v>682</v>
      </c>
      <c r="AZ159" s="17">
        <f t="shared" ref="AZ159" si="1051">AX159/(AY159+AX159)</f>
        <v>0.21337946943483277</v>
      </c>
      <c r="BA159" s="52">
        <f t="shared" ref="BA159" si="1052">SUM(AU148:AU159)</f>
        <v>220</v>
      </c>
      <c r="BB159" s="51">
        <f t="shared" ref="BB159" si="1053">SUM(AV148:AV159)</f>
        <v>1251</v>
      </c>
      <c r="BC159" s="53">
        <f t="shared" ref="BC159" si="1054">SUM(AW148:AW159)</f>
        <v>1566</v>
      </c>
      <c r="BD159" s="33">
        <f t="shared" ref="BD159" si="1055">SUM(AX148:AX159)</f>
        <v>3037</v>
      </c>
      <c r="BE159" s="61">
        <f t="shared" ref="BE159" si="1056">BD159/(SUM(AX148:AX159)+SUM(AY148:AY159))</f>
        <v>0.21815961497018893</v>
      </c>
      <c r="BF159" s="25">
        <v>134</v>
      </c>
      <c r="BG159" s="25">
        <v>0</v>
      </c>
      <c r="BH159" s="25">
        <v>8</v>
      </c>
      <c r="BI159" s="25">
        <v>4</v>
      </c>
      <c r="BJ159" s="25">
        <v>7</v>
      </c>
      <c r="BK159" s="171">
        <v>143</v>
      </c>
      <c r="BL159" s="172">
        <f t="shared" ref="BL159" si="1057">BK159/F159</f>
        <v>0.16493656286043828</v>
      </c>
      <c r="BM159" s="171">
        <f t="shared" si="1021"/>
        <v>2028</v>
      </c>
      <c r="BN159" s="172">
        <f t="shared" ref="BN159" si="1058">BM159/I159</f>
        <v>0.14567918971338267</v>
      </c>
    </row>
    <row r="160" spans="1:70" x14ac:dyDescent="0.3">
      <c r="A160" s="74">
        <v>45689</v>
      </c>
      <c r="B160" s="19">
        <v>366</v>
      </c>
      <c r="C160" s="22">
        <v>65</v>
      </c>
      <c r="D160" s="24">
        <v>648</v>
      </c>
      <c r="E160" s="26">
        <v>7</v>
      </c>
      <c r="F160" s="29">
        <f t="shared" ref="F160:F165" si="1059">SUM(B160:E160)</f>
        <v>1086</v>
      </c>
      <c r="G160" s="33">
        <f t="shared" ref="G160:G165" si="1060">SUM(C160:E160)</f>
        <v>720</v>
      </c>
      <c r="H160" s="34">
        <f t="shared" ref="H160:H165" si="1061">B160</f>
        <v>366</v>
      </c>
      <c r="I160" s="33">
        <f t="shared" si="1026"/>
        <v>13773</v>
      </c>
      <c r="J160" s="33">
        <f t="shared" ref="J160:K162" si="1062">SUM(G149:G160)</f>
        <v>9363</v>
      </c>
      <c r="K160" s="33">
        <f t="shared" si="1062"/>
        <v>4410</v>
      </c>
      <c r="L160" s="35">
        <f t="shared" ref="L160:N161" si="1063">I160/12</f>
        <v>1147.75</v>
      </c>
      <c r="M160" s="35">
        <f t="shared" si="1063"/>
        <v>780.25</v>
      </c>
      <c r="N160" s="36">
        <f t="shared" si="1063"/>
        <v>367.5</v>
      </c>
      <c r="O160" s="20">
        <f t="shared" ref="O160:O165" si="1064">B160/$F160</f>
        <v>0.33701657458563539</v>
      </c>
      <c r="P160" s="23">
        <f t="shared" ref="P160" si="1065">C160/$F160</f>
        <v>5.9852670349907919E-2</v>
      </c>
      <c r="Q160" s="15">
        <f t="shared" ref="Q160:Q165" si="1066">D160/$F160</f>
        <v>0.59668508287292821</v>
      </c>
      <c r="R160" s="27">
        <f t="shared" ref="R160" si="1067">E160/$F160</f>
        <v>6.4456721915285451E-3</v>
      </c>
      <c r="S160" s="18">
        <v>3</v>
      </c>
      <c r="T160" s="21">
        <v>0</v>
      </c>
      <c r="U160" s="14">
        <v>0</v>
      </c>
      <c r="V160" s="25">
        <v>0</v>
      </c>
      <c r="W160" s="31">
        <f t="shared" ref="W160" si="1068">SUM(S160:V160)</f>
        <v>3</v>
      </c>
      <c r="X160" s="18">
        <v>3</v>
      </c>
      <c r="Y160" s="21">
        <v>0</v>
      </c>
      <c r="Z160" s="14">
        <v>27</v>
      </c>
      <c r="AA160" s="25">
        <v>0</v>
      </c>
      <c r="AB160" s="31">
        <f t="shared" ref="AB160" si="1069">SUM(X160:AA160)</f>
        <v>30</v>
      </c>
      <c r="AC160" s="18">
        <f t="shared" ref="AC160:AC165" si="1070">S160+X160</f>
        <v>6</v>
      </c>
      <c r="AD160" s="21">
        <f t="shared" ref="AD160" si="1071">T160+Y160</f>
        <v>0</v>
      </c>
      <c r="AE160" s="14">
        <f t="shared" si="1039"/>
        <v>27</v>
      </c>
      <c r="AF160" s="25">
        <f t="shared" ref="AF160" si="1072">V160+AA160</f>
        <v>0</v>
      </c>
      <c r="AG160" s="29">
        <f t="shared" ref="AG160" si="1073">W160+AB160</f>
        <v>33</v>
      </c>
      <c r="AH160" s="57">
        <f t="shared" ref="AH160:AH165" si="1074">AG160/F160</f>
        <v>3.0386740331491711E-2</v>
      </c>
      <c r="AI160" s="37">
        <v>857</v>
      </c>
      <c r="AJ160" s="38">
        <f t="shared" ref="AJ160" si="1075">AI160/(AI160+AO160)</f>
        <v>0.78913443830570906</v>
      </c>
      <c r="AK160" s="39">
        <f t="shared" ref="AK160:AK165" si="1076">AQ160-AI160</f>
        <v>162</v>
      </c>
      <c r="AL160" s="40">
        <f t="shared" ref="AL160" si="1077">AK160/(AI160+AO160)</f>
        <v>0.14917127071823205</v>
      </c>
      <c r="AM160" s="41">
        <v>67</v>
      </c>
      <c r="AN160" s="42">
        <f t="shared" ref="AN160" si="1078">AM160/(AQ160+AM160)</f>
        <v>6.1694290976058934E-2</v>
      </c>
      <c r="AO160" s="32">
        <v>229</v>
      </c>
      <c r="AP160" s="46">
        <f t="shared" ref="AP160" si="1079">AO160/(AO160+AI160)</f>
        <v>0.21086556169429096</v>
      </c>
      <c r="AQ160" s="29">
        <v>1019</v>
      </c>
      <c r="AR160" s="43">
        <f t="shared" ref="AR160:AR165" si="1080">AQ160/(AQ160+AM160)</f>
        <v>0.93830570902394106</v>
      </c>
      <c r="AS160" s="32">
        <f t="shared" ref="AS160:AS165" si="1081">SUM(AQ149:AQ160)</f>
        <v>13059</v>
      </c>
      <c r="AT160" s="60" cm="1">
        <f t="array" ref="AT160">AS160/(SUM(AM149:AM160+AQ149:AQ160))</f>
        <v>0.94815944238727945</v>
      </c>
      <c r="AU160" s="52">
        <v>11</v>
      </c>
      <c r="AV160" s="51">
        <v>53</v>
      </c>
      <c r="AW160" s="53">
        <v>197</v>
      </c>
      <c r="AX160" s="16">
        <f t="shared" si="1050"/>
        <v>261</v>
      </c>
      <c r="AY160" s="16">
        <f t="shared" ref="AY160:AY165" si="1082">F160-(AX160)</f>
        <v>825</v>
      </c>
      <c r="AZ160" s="17">
        <f t="shared" ref="AZ160:AZ165" si="1083">AX160/(AY160+AX160)</f>
        <v>0.24033149171270718</v>
      </c>
      <c r="BA160" s="52">
        <f t="shared" ref="BA160" si="1084">SUM(AU149:AU160)</f>
        <v>225</v>
      </c>
      <c r="BB160" s="51">
        <f t="shared" ref="BB160:BD161" si="1085">SUM(AV149:AV160)</f>
        <v>1254</v>
      </c>
      <c r="BC160" s="53">
        <f t="shared" si="1085"/>
        <v>1665</v>
      </c>
      <c r="BD160" s="33">
        <f t="shared" si="1085"/>
        <v>3144</v>
      </c>
      <c r="BE160" s="61">
        <f t="shared" ref="BE160" si="1086">BD160/(SUM(AX149:AX160)+SUM(AY149:AY160))</f>
        <v>0.22827270747113917</v>
      </c>
      <c r="BF160" s="25">
        <v>82</v>
      </c>
      <c r="BG160" s="25">
        <v>51</v>
      </c>
      <c r="BH160" s="25">
        <v>13</v>
      </c>
      <c r="BI160" s="25">
        <v>14</v>
      </c>
      <c r="BJ160" s="25">
        <v>11</v>
      </c>
      <c r="BK160" s="171">
        <v>107</v>
      </c>
      <c r="BL160" s="172">
        <f t="shared" ref="BL160" si="1087">BK160/F160</f>
        <v>9.8526703499079188E-2</v>
      </c>
      <c r="BM160" s="171">
        <f t="shared" si="1021"/>
        <v>2039</v>
      </c>
      <c r="BN160" s="172">
        <f t="shared" ref="BN160:BN165" si="1088">BM160/I160</f>
        <v>0.14804327307050025</v>
      </c>
    </row>
    <row r="161" spans="1:66" x14ac:dyDescent="0.3">
      <c r="A161" s="74">
        <v>45717</v>
      </c>
      <c r="B161" s="19">
        <v>447</v>
      </c>
      <c r="C161" s="22">
        <v>321</v>
      </c>
      <c r="D161" s="24">
        <v>767</v>
      </c>
      <c r="E161" s="26">
        <v>0</v>
      </c>
      <c r="F161" s="29">
        <f t="shared" si="1059"/>
        <v>1535</v>
      </c>
      <c r="G161" s="33">
        <f t="shared" si="1060"/>
        <v>1088</v>
      </c>
      <c r="H161" s="34">
        <f t="shared" si="1061"/>
        <v>447</v>
      </c>
      <c r="I161" s="33">
        <f t="shared" si="1026"/>
        <v>14049</v>
      </c>
      <c r="J161" s="33">
        <f t="shared" si="1062"/>
        <v>9532</v>
      </c>
      <c r="K161" s="33">
        <f t="shared" si="1062"/>
        <v>4517</v>
      </c>
      <c r="L161" s="35">
        <f t="shared" si="1063"/>
        <v>1170.75</v>
      </c>
      <c r="M161" s="35">
        <f t="shared" si="1063"/>
        <v>794.33333333333337</v>
      </c>
      <c r="N161" s="36">
        <f t="shared" si="1063"/>
        <v>376.41666666666669</v>
      </c>
      <c r="O161" s="20">
        <f t="shared" si="1064"/>
        <v>0.29120521172638436</v>
      </c>
      <c r="P161" s="23">
        <f t="shared" ref="P161" si="1089">C161/$F161</f>
        <v>0.20912052117263843</v>
      </c>
      <c r="Q161" s="15">
        <f t="shared" si="1066"/>
        <v>0.49967426710097718</v>
      </c>
      <c r="R161" s="27">
        <f t="shared" ref="R161" si="1090">E161/$F161</f>
        <v>0</v>
      </c>
      <c r="S161" s="18">
        <v>8</v>
      </c>
      <c r="T161" s="21">
        <v>0</v>
      </c>
      <c r="U161" s="14">
        <v>5</v>
      </c>
      <c r="V161" s="25">
        <v>0</v>
      </c>
      <c r="W161" s="31">
        <f t="shared" ref="W161" si="1091">SUM(S161:V161)</f>
        <v>13</v>
      </c>
      <c r="X161" s="18">
        <v>0</v>
      </c>
      <c r="Y161" s="21">
        <v>0</v>
      </c>
      <c r="Z161" s="14">
        <v>11</v>
      </c>
      <c r="AA161" s="25">
        <v>0</v>
      </c>
      <c r="AB161" s="31">
        <f t="shared" ref="AB161" si="1092">SUM(X161:AA161)</f>
        <v>11</v>
      </c>
      <c r="AC161" s="18">
        <f t="shared" si="1070"/>
        <v>8</v>
      </c>
      <c r="AD161" s="21">
        <f t="shared" ref="AD161" si="1093">T161+Y161</f>
        <v>0</v>
      </c>
      <c r="AE161" s="14">
        <f t="shared" si="1039"/>
        <v>16</v>
      </c>
      <c r="AF161" s="25">
        <f t="shared" ref="AF161" si="1094">V161+AA161</f>
        <v>0</v>
      </c>
      <c r="AG161" s="29">
        <f t="shared" ref="AG161" si="1095">W161+AB161</f>
        <v>24</v>
      </c>
      <c r="AH161" s="57">
        <f t="shared" si="1074"/>
        <v>1.5635179153094463E-2</v>
      </c>
      <c r="AI161" s="37">
        <v>1247</v>
      </c>
      <c r="AJ161" s="38">
        <f t="shared" ref="AJ161" si="1096">AI161/(AI161+AO161)</f>
        <v>0.81237785016286646</v>
      </c>
      <c r="AK161" s="39">
        <f t="shared" si="1076"/>
        <v>213</v>
      </c>
      <c r="AL161" s="40">
        <f t="shared" ref="AL161" si="1097">AK161/(AI161+AO161)</f>
        <v>0.13876221498371336</v>
      </c>
      <c r="AM161" s="41">
        <v>75</v>
      </c>
      <c r="AN161" s="42">
        <f t="shared" ref="AN161" si="1098">AM161/(AQ161+AM161)</f>
        <v>4.8859934853420196E-2</v>
      </c>
      <c r="AO161" s="32">
        <v>288</v>
      </c>
      <c r="AP161" s="46">
        <f t="shared" ref="AP161" si="1099">AO161/(AO161+AI161)</f>
        <v>0.18762214983713354</v>
      </c>
      <c r="AQ161" s="29">
        <v>1460</v>
      </c>
      <c r="AR161" s="43">
        <f t="shared" si="1080"/>
        <v>0.95114006514657978</v>
      </c>
      <c r="AS161" s="32">
        <f t="shared" si="1081"/>
        <v>13291</v>
      </c>
      <c r="AT161" s="60" cm="1">
        <f t="array" ref="AT161">AS161/(SUM(AM150:AM161+AQ150:AQ161))</f>
        <v>0.94604598192042133</v>
      </c>
      <c r="AU161" s="52">
        <v>83</v>
      </c>
      <c r="AV161" s="51">
        <v>226</v>
      </c>
      <c r="AW161" s="53">
        <v>140</v>
      </c>
      <c r="AX161" s="16">
        <f t="shared" si="1050"/>
        <v>449</v>
      </c>
      <c r="AY161" s="16">
        <f t="shared" si="1082"/>
        <v>1086</v>
      </c>
      <c r="AZ161" s="17">
        <f t="shared" si="1083"/>
        <v>0.29250814332247554</v>
      </c>
      <c r="BA161" s="52">
        <f>SUM(AU150:AU161)</f>
        <v>295</v>
      </c>
      <c r="BB161" s="51">
        <f t="shared" si="1085"/>
        <v>1367</v>
      </c>
      <c r="BC161" s="53">
        <f t="shared" si="1085"/>
        <v>1686</v>
      </c>
      <c r="BD161" s="33">
        <f t="shared" si="1085"/>
        <v>3348</v>
      </c>
      <c r="BE161" s="61">
        <f t="shared" ref="BE161" si="1100">BD161/(SUM(AX150:AX161)+SUM(AY150:AY161))</f>
        <v>0.23830877642536835</v>
      </c>
      <c r="BF161" s="25">
        <v>115</v>
      </c>
      <c r="BG161" s="25">
        <v>61</v>
      </c>
      <c r="BH161" s="25">
        <v>16</v>
      </c>
      <c r="BI161" s="25">
        <v>18</v>
      </c>
      <c r="BJ161" s="25">
        <v>10</v>
      </c>
      <c r="BK161" s="171">
        <v>131</v>
      </c>
      <c r="BL161" s="172">
        <f t="shared" ref="BL161" si="1101">BK161/F161</f>
        <v>8.534201954397394E-2</v>
      </c>
      <c r="BM161" s="171">
        <f t="shared" si="1021"/>
        <v>2009</v>
      </c>
      <c r="BN161" s="172">
        <f t="shared" si="1088"/>
        <v>0.14299950174389636</v>
      </c>
    </row>
    <row r="162" spans="1:66" x14ac:dyDescent="0.3">
      <c r="A162" s="74">
        <v>45748</v>
      </c>
      <c r="B162" s="19">
        <v>333</v>
      </c>
      <c r="C162" s="22">
        <v>24</v>
      </c>
      <c r="D162" s="24">
        <v>624</v>
      </c>
      <c r="E162" s="26">
        <v>0</v>
      </c>
      <c r="F162" s="29">
        <f t="shared" si="1059"/>
        <v>981</v>
      </c>
      <c r="G162" s="33">
        <f t="shared" si="1060"/>
        <v>648</v>
      </c>
      <c r="H162" s="34">
        <f t="shared" si="1061"/>
        <v>333</v>
      </c>
      <c r="I162" s="33">
        <f t="shared" si="1026"/>
        <v>13748</v>
      </c>
      <c r="J162" s="33">
        <f t="shared" si="1062"/>
        <v>9295</v>
      </c>
      <c r="K162" s="33">
        <f t="shared" si="1062"/>
        <v>4453</v>
      </c>
      <c r="L162" s="35">
        <f t="shared" ref="L162:N163" si="1102">I162/12</f>
        <v>1145.6666666666667</v>
      </c>
      <c r="M162" s="35">
        <f t="shared" si="1102"/>
        <v>774.58333333333337</v>
      </c>
      <c r="N162" s="36">
        <f t="shared" si="1102"/>
        <v>371.08333333333331</v>
      </c>
      <c r="O162" s="20">
        <f t="shared" si="1064"/>
        <v>0.33944954128440369</v>
      </c>
      <c r="P162" s="23">
        <f>C162/$F162</f>
        <v>2.4464831804281346E-2</v>
      </c>
      <c r="Q162" s="15">
        <f t="shared" si="1066"/>
        <v>0.63608562691131498</v>
      </c>
      <c r="R162" s="27">
        <f>E162/$F162</f>
        <v>0</v>
      </c>
      <c r="S162" s="18">
        <v>0</v>
      </c>
      <c r="T162" s="21">
        <v>0</v>
      </c>
      <c r="U162" s="14">
        <v>23</v>
      </c>
      <c r="V162" s="25">
        <v>0</v>
      </c>
      <c r="W162" s="31">
        <f t="shared" ref="W162" si="1103">SUM(S162:V162)</f>
        <v>23</v>
      </c>
      <c r="X162" s="18">
        <v>0</v>
      </c>
      <c r="Y162" s="21">
        <v>0</v>
      </c>
      <c r="Z162" s="14">
        <v>5</v>
      </c>
      <c r="AA162" s="25">
        <v>0</v>
      </c>
      <c r="AB162" s="31">
        <f t="shared" ref="AB162" si="1104">SUM(X162:AA162)</f>
        <v>5</v>
      </c>
      <c r="AC162" s="18">
        <f t="shared" si="1070"/>
        <v>0</v>
      </c>
      <c r="AD162" s="21">
        <f t="shared" ref="AD162" si="1105">T162+Y162</f>
        <v>0</v>
      </c>
      <c r="AE162" s="14">
        <f t="shared" si="1039"/>
        <v>28</v>
      </c>
      <c r="AF162" s="25">
        <f t="shared" ref="AF162" si="1106">V162+AA162</f>
        <v>0</v>
      </c>
      <c r="AG162" s="29">
        <f>W162+AB162</f>
        <v>28</v>
      </c>
      <c r="AH162" s="57">
        <f t="shared" si="1074"/>
        <v>2.8542303771661569E-2</v>
      </c>
      <c r="AI162" s="37">
        <v>816</v>
      </c>
      <c r="AJ162" s="38">
        <f t="shared" ref="AJ162" si="1107">AI162/(AI162+AO162)</f>
        <v>0.83180428134556572</v>
      </c>
      <c r="AK162" s="39">
        <f t="shared" si="1076"/>
        <v>94</v>
      </c>
      <c r="AL162" s="40">
        <f t="shared" ref="AL162" si="1108">AK162/(AI162+AO162)</f>
        <v>9.5820591233435268E-2</v>
      </c>
      <c r="AM162" s="41">
        <v>71</v>
      </c>
      <c r="AN162" s="42">
        <f t="shared" ref="AN162" si="1109">AM162/(AQ162+AM162)</f>
        <v>7.2375127420998983E-2</v>
      </c>
      <c r="AO162" s="32">
        <v>165</v>
      </c>
      <c r="AP162" s="46">
        <f t="shared" ref="AP162" si="1110">AO162/(AO162+AI162)</f>
        <v>0.16819571865443425</v>
      </c>
      <c r="AQ162" s="29">
        <v>910</v>
      </c>
      <c r="AR162" s="43">
        <f t="shared" si="1080"/>
        <v>0.92762487257900106</v>
      </c>
      <c r="AS162" s="32">
        <f t="shared" si="1081"/>
        <v>12978</v>
      </c>
      <c r="AT162" s="60" cm="1">
        <f t="array" ref="AT162">AS162/(SUM(AM151:AM162+AQ151:AQ162))</f>
        <v>0.94399185336048885</v>
      </c>
      <c r="AU162" s="52">
        <v>13</v>
      </c>
      <c r="AV162" s="51">
        <v>69</v>
      </c>
      <c r="AW162" s="53">
        <v>117</v>
      </c>
      <c r="AX162" s="16">
        <f t="shared" si="1050"/>
        <v>199</v>
      </c>
      <c r="AY162" s="16">
        <f t="shared" si="1082"/>
        <v>782</v>
      </c>
      <c r="AZ162" s="17">
        <f t="shared" si="1083"/>
        <v>0.20285423037716616</v>
      </c>
      <c r="BA162" s="52">
        <f>SUM(AU151:AU162)</f>
        <v>282</v>
      </c>
      <c r="BB162" s="51">
        <f t="shared" ref="BB162:BD163" si="1111">SUM(AV151:AV162)</f>
        <v>1265</v>
      </c>
      <c r="BC162" s="53">
        <f t="shared" si="1111"/>
        <v>1740</v>
      </c>
      <c r="BD162" s="33">
        <f t="shared" si="1111"/>
        <v>3287</v>
      </c>
      <c r="BE162" s="61">
        <f>BD162/(SUM(AX151:AX162)+SUM(AY151:AY162))</f>
        <v>0.2390893220832121</v>
      </c>
      <c r="BF162" s="25">
        <v>93</v>
      </c>
      <c r="BG162" s="25">
        <v>45</v>
      </c>
      <c r="BH162" s="25">
        <v>1</v>
      </c>
      <c r="BI162" s="25">
        <v>6</v>
      </c>
      <c r="BJ162" s="25">
        <v>6</v>
      </c>
      <c r="BK162" s="171">
        <v>108</v>
      </c>
      <c r="BL162" s="172">
        <f>BK162/F162</f>
        <v>0.11009174311926606</v>
      </c>
      <c r="BM162" s="171">
        <f t="shared" si="1021"/>
        <v>1971</v>
      </c>
      <c r="BN162" s="172">
        <f t="shared" si="1088"/>
        <v>0.14336630782659296</v>
      </c>
    </row>
    <row r="163" spans="1:66" x14ac:dyDescent="0.3">
      <c r="A163" s="74">
        <v>45778</v>
      </c>
      <c r="B163" s="19">
        <v>426</v>
      </c>
      <c r="C163" s="22">
        <v>94</v>
      </c>
      <c r="D163" s="24">
        <v>786</v>
      </c>
      <c r="E163" s="26">
        <v>86</v>
      </c>
      <c r="F163" s="29">
        <f t="shared" si="1059"/>
        <v>1392</v>
      </c>
      <c r="G163" s="33">
        <f t="shared" si="1060"/>
        <v>966</v>
      </c>
      <c r="H163" s="34">
        <f t="shared" si="1061"/>
        <v>426</v>
      </c>
      <c r="I163" s="33">
        <f t="shared" si="1026"/>
        <v>13864</v>
      </c>
      <c r="J163" s="33">
        <f t="shared" ref="J163:K165" si="1112">SUM(G152:G163)</f>
        <v>9415</v>
      </c>
      <c r="K163" s="33">
        <f t="shared" si="1112"/>
        <v>4449</v>
      </c>
      <c r="L163" s="35">
        <f t="shared" si="1102"/>
        <v>1155.3333333333333</v>
      </c>
      <c r="M163" s="35">
        <f t="shared" si="1102"/>
        <v>784.58333333333337</v>
      </c>
      <c r="N163" s="36">
        <f t="shared" si="1102"/>
        <v>370.75</v>
      </c>
      <c r="O163" s="20">
        <f t="shared" si="1064"/>
        <v>0.30603448275862066</v>
      </c>
      <c r="P163" s="23">
        <f>C163/$F163</f>
        <v>6.7528735632183909E-2</v>
      </c>
      <c r="Q163" s="15">
        <f t="shared" si="1066"/>
        <v>0.56465517241379315</v>
      </c>
      <c r="R163" s="27">
        <f>E163/$F163</f>
        <v>6.17816091954023E-2</v>
      </c>
      <c r="S163" s="18">
        <v>0</v>
      </c>
      <c r="T163" s="21">
        <v>0</v>
      </c>
      <c r="U163" s="14">
        <v>9</v>
      </c>
      <c r="V163" s="25">
        <v>0</v>
      </c>
      <c r="W163" s="31">
        <f t="shared" ref="W163" si="1113">SUM(S163:V163)</f>
        <v>9</v>
      </c>
      <c r="X163" s="18">
        <v>0</v>
      </c>
      <c r="Y163" s="21">
        <v>0</v>
      </c>
      <c r="Z163" s="14">
        <v>25</v>
      </c>
      <c r="AA163" s="25">
        <v>0</v>
      </c>
      <c r="AB163" s="31">
        <f t="shared" ref="AB163" si="1114">SUM(X163:AA163)</f>
        <v>25</v>
      </c>
      <c r="AC163" s="18">
        <f t="shared" si="1070"/>
        <v>0</v>
      </c>
      <c r="AD163" s="21">
        <f t="shared" ref="AD163" si="1115">T163+Y163</f>
        <v>0</v>
      </c>
      <c r="AE163" s="14">
        <f t="shared" si="1039"/>
        <v>34</v>
      </c>
      <c r="AF163" s="25">
        <f t="shared" ref="AF163" si="1116">V163+AA163</f>
        <v>0</v>
      </c>
      <c r="AG163" s="29">
        <f>W163+AB163</f>
        <v>34</v>
      </c>
      <c r="AH163" s="57">
        <f t="shared" si="1074"/>
        <v>2.442528735632184E-2</v>
      </c>
      <c r="AI163" s="37">
        <v>1063</v>
      </c>
      <c r="AJ163" s="38">
        <f t="shared" ref="AJ163" si="1117">AI163/(AI163+AO163)</f>
        <v>0.76364942528735635</v>
      </c>
      <c r="AK163" s="39">
        <f t="shared" si="1076"/>
        <v>249</v>
      </c>
      <c r="AL163" s="40">
        <f t="shared" ref="AL163" si="1118">AK163/(AI163+AO163)</f>
        <v>0.1788793103448276</v>
      </c>
      <c r="AM163" s="41">
        <v>80</v>
      </c>
      <c r="AN163" s="42">
        <f t="shared" ref="AN163" si="1119">AM163/(AQ163+AM163)</f>
        <v>5.7471264367816091E-2</v>
      </c>
      <c r="AO163" s="32">
        <v>329</v>
      </c>
      <c r="AP163" s="46">
        <f t="shared" ref="AP163" si="1120">AO163/(AO163+AI163)</f>
        <v>0.23635057471264367</v>
      </c>
      <c r="AQ163" s="29">
        <v>1312</v>
      </c>
      <c r="AR163" s="43">
        <f t="shared" si="1080"/>
        <v>0.94252873563218387</v>
      </c>
      <c r="AS163" s="32">
        <f t="shared" si="1081"/>
        <v>13106</v>
      </c>
      <c r="AT163" s="60" cm="1">
        <f t="array" ref="AT163">AS163/(SUM(AM152:AM163+AQ152:AQ163))</f>
        <v>0.94532602423542988</v>
      </c>
      <c r="AU163" s="52">
        <v>21</v>
      </c>
      <c r="AV163" s="51">
        <v>185</v>
      </c>
      <c r="AW163" s="53">
        <v>209</v>
      </c>
      <c r="AX163" s="16">
        <f t="shared" si="1050"/>
        <v>415</v>
      </c>
      <c r="AY163" s="16">
        <f t="shared" si="1082"/>
        <v>977</v>
      </c>
      <c r="AZ163" s="17">
        <f t="shared" si="1083"/>
        <v>0.29813218390804597</v>
      </c>
      <c r="BA163" s="52">
        <f>SUM(AU152:AU163)</f>
        <v>285</v>
      </c>
      <c r="BB163" s="51">
        <f t="shared" si="1111"/>
        <v>1358</v>
      </c>
      <c r="BC163" s="53">
        <f t="shared" si="1111"/>
        <v>1807</v>
      </c>
      <c r="BD163" s="33">
        <f t="shared" si="1111"/>
        <v>3450</v>
      </c>
      <c r="BE163" s="61">
        <f>BD163/(SUM(AX152:AX163)+SUM(AY152:AY163))</f>
        <v>0.24884593190998269</v>
      </c>
      <c r="BF163" s="25">
        <v>176</v>
      </c>
      <c r="BG163" s="25">
        <v>74</v>
      </c>
      <c r="BH163" s="25">
        <v>63</v>
      </c>
      <c r="BI163" s="25">
        <v>75</v>
      </c>
      <c r="BJ163" s="25">
        <v>21</v>
      </c>
      <c r="BK163" s="171">
        <v>196</v>
      </c>
      <c r="BL163" s="172">
        <f>BK163/F163</f>
        <v>0.14080459770114942</v>
      </c>
      <c r="BM163" s="171">
        <f t="shared" si="1021"/>
        <v>2071</v>
      </c>
      <c r="BN163" s="172">
        <f t="shared" si="1088"/>
        <v>0.1493796884016157</v>
      </c>
    </row>
    <row r="164" spans="1:66" x14ac:dyDescent="0.3">
      <c r="A164" s="74">
        <v>45809</v>
      </c>
      <c r="B164" s="19">
        <v>351</v>
      </c>
      <c r="C164" s="22">
        <v>103</v>
      </c>
      <c r="D164" s="24">
        <v>710</v>
      </c>
      <c r="E164" s="26">
        <v>11</v>
      </c>
      <c r="F164" s="29">
        <f t="shared" si="1059"/>
        <v>1175</v>
      </c>
      <c r="G164" s="33">
        <f t="shared" si="1060"/>
        <v>824</v>
      </c>
      <c r="H164" s="34">
        <f t="shared" si="1061"/>
        <v>351</v>
      </c>
      <c r="I164" s="33">
        <f>SUM(F153:F164)</f>
        <v>14295</v>
      </c>
      <c r="J164" s="33">
        <f t="shared" si="1112"/>
        <v>9783</v>
      </c>
      <c r="K164" s="33">
        <f t="shared" si="1112"/>
        <v>4512</v>
      </c>
      <c r="L164" s="35">
        <f t="shared" ref="L164" si="1121">I164/12</f>
        <v>1191.25</v>
      </c>
      <c r="M164" s="35">
        <f t="shared" ref="M164" si="1122">J164/12</f>
        <v>815.25</v>
      </c>
      <c r="N164" s="36">
        <f t="shared" ref="N164" si="1123">K164/12</f>
        <v>376</v>
      </c>
      <c r="O164" s="20">
        <f t="shared" si="1064"/>
        <v>0.29872340425531912</v>
      </c>
      <c r="P164" s="23">
        <f>C164/$F164</f>
        <v>8.7659574468085102E-2</v>
      </c>
      <c r="Q164" s="15">
        <f t="shared" si="1066"/>
        <v>0.60425531914893615</v>
      </c>
      <c r="R164" s="27">
        <f>E164/$F164</f>
        <v>9.3617021276595751E-3</v>
      </c>
      <c r="S164" s="18">
        <v>6</v>
      </c>
      <c r="T164" s="21">
        <v>0</v>
      </c>
      <c r="U164" s="14">
        <v>20</v>
      </c>
      <c r="V164" s="25">
        <v>0</v>
      </c>
      <c r="W164" s="31">
        <f t="shared" ref="W164" si="1124">SUM(S164:V164)</f>
        <v>26</v>
      </c>
      <c r="X164" s="18">
        <v>0</v>
      </c>
      <c r="Y164" s="21">
        <v>12</v>
      </c>
      <c r="Z164" s="14">
        <v>45</v>
      </c>
      <c r="AA164" s="25">
        <v>0</v>
      </c>
      <c r="AB164" s="31">
        <f t="shared" ref="AB164" si="1125">SUM(X164:AA164)</f>
        <v>57</v>
      </c>
      <c r="AC164" s="18">
        <f t="shared" si="1070"/>
        <v>6</v>
      </c>
      <c r="AD164" s="21">
        <f>T164+Y164</f>
        <v>12</v>
      </c>
      <c r="AE164" s="14">
        <f>U164+Z164</f>
        <v>65</v>
      </c>
      <c r="AF164" s="25">
        <f t="shared" ref="AF164" si="1126">V164+AA164</f>
        <v>0</v>
      </c>
      <c r="AG164" s="29">
        <f>W164+AB164</f>
        <v>83</v>
      </c>
      <c r="AH164" s="57">
        <f t="shared" si="1074"/>
        <v>7.0638297872340425E-2</v>
      </c>
      <c r="AI164" s="37">
        <v>936</v>
      </c>
      <c r="AJ164" s="38">
        <f t="shared" ref="AJ164" si="1127">AI164/(AI164+AO164)</f>
        <v>0.79659574468085104</v>
      </c>
      <c r="AK164" s="39">
        <f t="shared" si="1076"/>
        <v>178</v>
      </c>
      <c r="AL164" s="40">
        <f t="shared" ref="AL164" si="1128">AK164/(AI164+AO164)</f>
        <v>0.15148936170212765</v>
      </c>
      <c r="AM164" s="41">
        <v>61</v>
      </c>
      <c r="AN164" s="42">
        <f t="shared" ref="AN164" si="1129">AM164/(AQ164+AM164)</f>
        <v>5.1914893617021278E-2</v>
      </c>
      <c r="AO164" s="32">
        <v>239</v>
      </c>
      <c r="AP164" s="46">
        <f t="shared" ref="AP164" si="1130">AO164/(AO164+AI164)</f>
        <v>0.20340425531914894</v>
      </c>
      <c r="AQ164" s="29">
        <v>1114</v>
      </c>
      <c r="AR164" s="43">
        <f t="shared" si="1080"/>
        <v>0.94808510638297872</v>
      </c>
      <c r="AS164" s="32">
        <f t="shared" si="1081"/>
        <v>13520</v>
      </c>
      <c r="AT164" s="60" cm="1">
        <f t="array" ref="AT164">AS164/(SUM(AM153:AM164+AQ153:AQ164))</f>
        <v>0.94578523959426375</v>
      </c>
      <c r="AU164" s="52">
        <v>35</v>
      </c>
      <c r="AV164" s="51">
        <v>76</v>
      </c>
      <c r="AW164" s="53">
        <v>173</v>
      </c>
      <c r="AX164" s="16">
        <f t="shared" si="1050"/>
        <v>284</v>
      </c>
      <c r="AY164" s="16">
        <f t="shared" si="1082"/>
        <v>891</v>
      </c>
      <c r="AZ164" s="17">
        <f t="shared" si="1083"/>
        <v>0.24170212765957447</v>
      </c>
      <c r="BA164" s="52">
        <f>SUM(AU153:AU164)</f>
        <v>304</v>
      </c>
      <c r="BB164" s="51">
        <f t="shared" ref="BB164:BD165" si="1131">SUM(AV153:AV164)</f>
        <v>1394</v>
      </c>
      <c r="BC164" s="53">
        <f t="shared" si="1131"/>
        <v>1888</v>
      </c>
      <c r="BD164" s="33">
        <f t="shared" si="1131"/>
        <v>3586</v>
      </c>
      <c r="BE164" s="61">
        <f>BD164/(SUM(AX153:AX164)+SUM(AY153:AY164))</f>
        <v>0.25085694298705841</v>
      </c>
      <c r="BF164" s="25">
        <v>115</v>
      </c>
      <c r="BG164" s="25">
        <v>31</v>
      </c>
      <c r="BH164" s="25">
        <v>9</v>
      </c>
      <c r="BI164" s="25">
        <v>9</v>
      </c>
      <c r="BJ164" s="25">
        <v>11</v>
      </c>
      <c r="BK164" s="171">
        <v>126</v>
      </c>
      <c r="BL164" s="172">
        <f>BK164/F164</f>
        <v>0.10723404255319149</v>
      </c>
      <c r="BM164" s="171">
        <f>SUM(BK153:BK164)</f>
        <v>1977</v>
      </c>
      <c r="BN164" s="172">
        <f t="shared" si="1088"/>
        <v>0.13830010493179434</v>
      </c>
    </row>
    <row r="165" spans="1:66" x14ac:dyDescent="0.3">
      <c r="A165" s="74">
        <v>45839</v>
      </c>
      <c r="B165" s="19">
        <v>458</v>
      </c>
      <c r="C165" s="22">
        <v>61</v>
      </c>
      <c r="D165" s="24">
        <v>799</v>
      </c>
      <c r="E165" s="26">
        <v>24</v>
      </c>
      <c r="F165" s="29">
        <f t="shared" si="1059"/>
        <v>1342</v>
      </c>
      <c r="G165" s="33">
        <f t="shared" si="1060"/>
        <v>884</v>
      </c>
      <c r="H165" s="34">
        <f t="shared" si="1061"/>
        <v>458</v>
      </c>
      <c r="I165" s="33">
        <f>SUM(F154:F165)</f>
        <v>14347</v>
      </c>
      <c r="J165" s="33">
        <f t="shared" si="1112"/>
        <v>9842</v>
      </c>
      <c r="K165" s="33">
        <f t="shared" si="1112"/>
        <v>4505</v>
      </c>
      <c r="L165" s="35">
        <f>I165/12</f>
        <v>1195.5833333333333</v>
      </c>
      <c r="M165" s="35">
        <f>J165/12</f>
        <v>820.16666666666663</v>
      </c>
      <c r="N165" s="36">
        <f>K165/12</f>
        <v>375.41666666666669</v>
      </c>
      <c r="O165" s="20">
        <f t="shared" si="1064"/>
        <v>0.3412816691505216</v>
      </c>
      <c r="P165" s="23">
        <f>C165/$F165</f>
        <v>4.5454545454545456E-2</v>
      </c>
      <c r="Q165" s="15">
        <f t="shared" si="1066"/>
        <v>0.59538002980625937</v>
      </c>
      <c r="R165" s="27">
        <f>E165/$F165</f>
        <v>1.7883755588673621E-2</v>
      </c>
      <c r="S165" s="18">
        <v>0</v>
      </c>
      <c r="T165" s="21">
        <v>0</v>
      </c>
      <c r="U165" s="14">
        <v>3</v>
      </c>
      <c r="V165" s="25">
        <v>0</v>
      </c>
      <c r="W165" s="31">
        <f t="shared" ref="W165" si="1132">SUM(S165:V165)</f>
        <v>3</v>
      </c>
      <c r="X165" s="18">
        <v>5</v>
      </c>
      <c r="Y165" s="21">
        <v>0</v>
      </c>
      <c r="Z165" s="14">
        <v>50</v>
      </c>
      <c r="AA165" s="25">
        <v>0</v>
      </c>
      <c r="AB165" s="31">
        <f t="shared" ref="AB165" si="1133">SUM(X165:AA165)</f>
        <v>55</v>
      </c>
      <c r="AC165" s="18">
        <f t="shared" si="1070"/>
        <v>5</v>
      </c>
      <c r="AD165" s="21">
        <f>T165+Y165</f>
        <v>0</v>
      </c>
      <c r="AE165" s="14">
        <f>U165+Z165</f>
        <v>53</v>
      </c>
      <c r="AF165" s="25">
        <f t="shared" ref="AF165" si="1134">V165+AA165</f>
        <v>0</v>
      </c>
      <c r="AG165" s="29">
        <f>W165+AB165</f>
        <v>58</v>
      </c>
      <c r="AH165" s="57">
        <f t="shared" si="1074"/>
        <v>4.3219076005961254E-2</v>
      </c>
      <c r="AI165" s="37">
        <v>1056</v>
      </c>
      <c r="AJ165" s="38">
        <f>AI165/(AI165+AO165)</f>
        <v>0.78688524590163933</v>
      </c>
      <c r="AK165" s="39">
        <f t="shared" si="1076"/>
        <v>190</v>
      </c>
      <c r="AL165" s="40">
        <f>AK165/(AI165+AO165)</f>
        <v>0.14157973174366617</v>
      </c>
      <c r="AM165" s="41">
        <v>96</v>
      </c>
      <c r="AN165" s="42">
        <f t="shared" ref="AN165" si="1135">AM165/(AQ165+AM165)</f>
        <v>7.1535022354694486E-2</v>
      </c>
      <c r="AO165" s="32">
        <v>286</v>
      </c>
      <c r="AP165" s="46">
        <f>AO165/(AO165+AI165)</f>
        <v>0.21311475409836064</v>
      </c>
      <c r="AQ165" s="29">
        <v>1246</v>
      </c>
      <c r="AR165" s="43">
        <f t="shared" si="1080"/>
        <v>0.92846497764530556</v>
      </c>
      <c r="AS165" s="32">
        <f t="shared" si="1081"/>
        <v>13545</v>
      </c>
      <c r="AT165" s="60" cm="1">
        <f t="array" ref="AT165">AS165/(SUM(AM154:AM165+AQ154:AQ165))</f>
        <v>0.94409981180734648</v>
      </c>
      <c r="AU165" s="52">
        <v>16</v>
      </c>
      <c r="AV165" s="51">
        <v>112</v>
      </c>
      <c r="AW165" s="53">
        <v>147</v>
      </c>
      <c r="AX165" s="16">
        <f>SUM(AU165:AW165)</f>
        <v>275</v>
      </c>
      <c r="AY165" s="16">
        <f t="shared" si="1082"/>
        <v>1067</v>
      </c>
      <c r="AZ165" s="17">
        <f t="shared" si="1083"/>
        <v>0.20491803278688525</v>
      </c>
      <c r="BA165" s="52">
        <f>SUM(AU154:AU165)</f>
        <v>298</v>
      </c>
      <c r="BB165" s="51">
        <f t="shared" si="1131"/>
        <v>1429</v>
      </c>
      <c r="BC165" s="53">
        <f t="shared" si="1131"/>
        <v>1883</v>
      </c>
      <c r="BD165" s="33">
        <f t="shared" si="1131"/>
        <v>3610</v>
      </c>
      <c r="BE165" s="61">
        <f>BD165/(SUM(AX154:AX165)+SUM(AY154:AY165))</f>
        <v>0.25162054784972471</v>
      </c>
      <c r="BF165" s="25">
        <v>128</v>
      </c>
      <c r="BG165" s="25">
        <v>93</v>
      </c>
      <c r="BH165" s="25">
        <v>30</v>
      </c>
      <c r="BI165" s="25">
        <v>20</v>
      </c>
      <c r="BJ165" s="25">
        <v>14</v>
      </c>
      <c r="BK165" s="171">
        <v>154</v>
      </c>
      <c r="BL165" s="172">
        <f>BK165/F165</f>
        <v>0.11475409836065574</v>
      </c>
      <c r="BM165" s="171">
        <f>SUM(BK154:BK165)</f>
        <v>1766</v>
      </c>
      <c r="BN165" s="172">
        <f t="shared" si="1088"/>
        <v>0.1230919355962919</v>
      </c>
    </row>
  </sheetData>
  <mergeCells count="10">
    <mergeCell ref="B1:H1"/>
    <mergeCell ref="O1:R1"/>
    <mergeCell ref="AC1:AH1"/>
    <mergeCell ref="I1:N1"/>
    <mergeCell ref="AI1:AT1"/>
    <mergeCell ref="BF1:BL1"/>
    <mergeCell ref="AU1:BE1"/>
    <mergeCell ref="S1:W1"/>
    <mergeCell ref="X1:AB1"/>
    <mergeCell ref="BO143:BR149"/>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52"/>
  <sheetViews>
    <sheetView zoomScaleNormal="100" workbookViewId="0">
      <pane ySplit="1" topLeftCell="A121" activePane="bottomLeft" state="frozen"/>
      <selection pane="bottomLeft" activeCell="A152" sqref="A152"/>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5"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3">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79">
        <f t="shared" si="20"/>
        <v>1362</v>
      </c>
    </row>
    <row r="143" spans="1:23" x14ac:dyDescent="0.3">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79">
        <f t="shared" si="20"/>
        <v>1221</v>
      </c>
    </row>
    <row r="144" spans="1:23" x14ac:dyDescent="0.3">
      <c r="A144" s="72">
        <v>45597</v>
      </c>
      <c r="B144" s="2">
        <v>101</v>
      </c>
      <c r="C144" s="2">
        <v>16</v>
      </c>
      <c r="D144" s="2">
        <v>45</v>
      </c>
      <c r="E144" s="2">
        <v>2</v>
      </c>
      <c r="F144" s="2">
        <v>119</v>
      </c>
      <c r="G144" s="2">
        <v>62</v>
      </c>
      <c r="H144" s="2">
        <v>85</v>
      </c>
      <c r="I144" s="2">
        <v>80</v>
      </c>
      <c r="J144" s="2">
        <v>84</v>
      </c>
      <c r="K144" s="2">
        <v>63</v>
      </c>
      <c r="L144" s="2">
        <v>83</v>
      </c>
      <c r="M144" s="2">
        <v>24</v>
      </c>
      <c r="N144" s="2">
        <v>59</v>
      </c>
      <c r="O144" s="2">
        <v>55</v>
      </c>
      <c r="P144" s="2">
        <v>53</v>
      </c>
      <c r="Q144" s="2">
        <v>68</v>
      </c>
      <c r="R144" s="2">
        <v>122</v>
      </c>
      <c r="S144" s="2">
        <v>5</v>
      </c>
      <c r="T144" s="2">
        <v>32</v>
      </c>
      <c r="U144" s="2">
        <v>14</v>
      </c>
      <c r="V144" s="2">
        <v>34</v>
      </c>
      <c r="W144" s="179">
        <f t="shared" si="20"/>
        <v>1206</v>
      </c>
    </row>
    <row r="145" spans="1:23" x14ac:dyDescent="0.3">
      <c r="A145" s="72">
        <v>45627</v>
      </c>
      <c r="B145" s="2">
        <v>34</v>
      </c>
      <c r="C145" s="2">
        <v>34</v>
      </c>
      <c r="D145" s="2">
        <v>37</v>
      </c>
      <c r="E145" s="2">
        <v>0</v>
      </c>
      <c r="F145" s="2">
        <v>67</v>
      </c>
      <c r="G145" s="2">
        <v>34</v>
      </c>
      <c r="H145" s="2">
        <v>60</v>
      </c>
      <c r="I145" s="2">
        <v>41</v>
      </c>
      <c r="J145" s="2">
        <v>47</v>
      </c>
      <c r="K145" s="2">
        <v>29</v>
      </c>
      <c r="L145" s="2">
        <v>348</v>
      </c>
      <c r="M145" s="2">
        <v>31</v>
      </c>
      <c r="N145" s="2">
        <v>47</v>
      </c>
      <c r="O145" s="2">
        <v>32</v>
      </c>
      <c r="P145" s="2">
        <v>20</v>
      </c>
      <c r="Q145" s="2">
        <v>38</v>
      </c>
      <c r="R145" s="2">
        <v>18</v>
      </c>
      <c r="S145" s="2">
        <v>2</v>
      </c>
      <c r="T145" s="2">
        <v>3</v>
      </c>
      <c r="U145" s="2">
        <v>2</v>
      </c>
      <c r="V145" s="2">
        <v>28</v>
      </c>
      <c r="W145" s="179">
        <f t="shared" si="20"/>
        <v>952</v>
      </c>
    </row>
    <row r="146" spans="1:23" ht="12.65" customHeight="1" x14ac:dyDescent="0.3">
      <c r="A146" s="72">
        <v>45658</v>
      </c>
      <c r="B146" s="2">
        <v>46</v>
      </c>
      <c r="C146" s="2">
        <v>31</v>
      </c>
      <c r="D146" s="2">
        <v>59</v>
      </c>
      <c r="E146" s="2">
        <v>1</v>
      </c>
      <c r="F146" s="2">
        <v>77</v>
      </c>
      <c r="G146" s="2">
        <v>88</v>
      </c>
      <c r="H146" s="2">
        <v>104</v>
      </c>
      <c r="I146" s="2">
        <v>44</v>
      </c>
      <c r="J146" s="2">
        <v>51</v>
      </c>
      <c r="K146" s="2">
        <v>51</v>
      </c>
      <c r="L146" s="2">
        <v>27</v>
      </c>
      <c r="M146" s="2">
        <v>62</v>
      </c>
      <c r="N146" s="2">
        <v>63</v>
      </c>
      <c r="O146" s="2">
        <v>53</v>
      </c>
      <c r="P146" s="2">
        <v>28</v>
      </c>
      <c r="Q146" s="2">
        <v>28</v>
      </c>
      <c r="R146" s="2">
        <v>5</v>
      </c>
      <c r="S146" s="2">
        <v>0</v>
      </c>
      <c r="T146" s="2">
        <v>7</v>
      </c>
      <c r="U146" s="2">
        <v>12</v>
      </c>
      <c r="V146" s="2">
        <v>30</v>
      </c>
      <c r="W146" s="179">
        <f t="shared" ref="W146:W151" si="21">SUM(B146:V146)</f>
        <v>867</v>
      </c>
    </row>
    <row r="147" spans="1:23" ht="12.65" customHeight="1" x14ac:dyDescent="0.3">
      <c r="A147" s="72">
        <v>45689</v>
      </c>
      <c r="B147" s="2">
        <v>24</v>
      </c>
      <c r="C147" s="2">
        <v>21</v>
      </c>
      <c r="D147" s="2">
        <v>112</v>
      </c>
      <c r="E147" s="2">
        <v>0</v>
      </c>
      <c r="F147" s="2">
        <v>93</v>
      </c>
      <c r="G147" s="2">
        <v>47</v>
      </c>
      <c r="H147" s="2">
        <v>193</v>
      </c>
      <c r="I147" s="2">
        <v>69</v>
      </c>
      <c r="J147" s="2">
        <v>51</v>
      </c>
      <c r="K147" s="2">
        <v>56</v>
      </c>
      <c r="L147" s="2">
        <v>49</v>
      </c>
      <c r="M147" s="2">
        <v>86</v>
      </c>
      <c r="N147" s="2">
        <v>50</v>
      </c>
      <c r="O147" s="2">
        <v>61</v>
      </c>
      <c r="P147" s="2">
        <v>16</v>
      </c>
      <c r="Q147" s="2">
        <v>55</v>
      </c>
      <c r="R147" s="2">
        <v>22</v>
      </c>
      <c r="S147" s="2">
        <v>0</v>
      </c>
      <c r="T147" s="2">
        <v>20</v>
      </c>
      <c r="U147" s="2">
        <v>4</v>
      </c>
      <c r="V147" s="2">
        <v>28</v>
      </c>
      <c r="W147" s="179">
        <f t="shared" si="21"/>
        <v>1057</v>
      </c>
    </row>
    <row r="148" spans="1:23" ht="12.65" customHeight="1" x14ac:dyDescent="0.3">
      <c r="A148" s="72">
        <v>45717</v>
      </c>
      <c r="B148" s="2">
        <v>69</v>
      </c>
      <c r="C148" s="2">
        <v>37</v>
      </c>
      <c r="D148" s="2">
        <v>134</v>
      </c>
      <c r="E148" s="2">
        <v>1</v>
      </c>
      <c r="F148" s="2">
        <v>106</v>
      </c>
      <c r="G148" s="2">
        <v>111</v>
      </c>
      <c r="H148" s="2">
        <v>100</v>
      </c>
      <c r="I148" s="2">
        <v>127</v>
      </c>
      <c r="J148" s="2">
        <v>111</v>
      </c>
      <c r="K148" s="2">
        <v>73</v>
      </c>
      <c r="L148" s="2">
        <v>226</v>
      </c>
      <c r="M148" s="2">
        <v>27</v>
      </c>
      <c r="N148" s="2">
        <v>52</v>
      </c>
      <c r="O148" s="2">
        <v>63</v>
      </c>
      <c r="P148" s="2">
        <v>33</v>
      </c>
      <c r="Q148" s="2">
        <v>75</v>
      </c>
      <c r="R148" s="2">
        <v>30</v>
      </c>
      <c r="S148" s="2">
        <v>3</v>
      </c>
      <c r="T148" s="2">
        <v>6</v>
      </c>
      <c r="U148" s="2">
        <v>72</v>
      </c>
      <c r="V148" s="2">
        <v>79</v>
      </c>
      <c r="W148" s="179">
        <f t="shared" si="21"/>
        <v>1535</v>
      </c>
    </row>
    <row r="149" spans="1:23" ht="11.5" customHeight="1" x14ac:dyDescent="0.3">
      <c r="A149" s="72">
        <v>45748</v>
      </c>
      <c r="B149" s="2">
        <v>21</v>
      </c>
      <c r="C149" s="2">
        <v>31</v>
      </c>
      <c r="D149" s="2">
        <v>77</v>
      </c>
      <c r="E149" s="2">
        <v>0</v>
      </c>
      <c r="F149" s="2">
        <v>82</v>
      </c>
      <c r="G149" s="2">
        <v>66</v>
      </c>
      <c r="H149" s="2">
        <v>89</v>
      </c>
      <c r="I149" s="2">
        <v>46</v>
      </c>
      <c r="J149" s="2">
        <v>58</v>
      </c>
      <c r="K149" s="2">
        <v>73</v>
      </c>
      <c r="L149" s="2">
        <v>63</v>
      </c>
      <c r="M149" s="2">
        <v>41</v>
      </c>
      <c r="N149" s="2">
        <v>64</v>
      </c>
      <c r="O149" s="2">
        <v>58</v>
      </c>
      <c r="P149" s="2">
        <v>49</v>
      </c>
      <c r="Q149" s="2">
        <v>42</v>
      </c>
      <c r="R149" s="2">
        <v>24</v>
      </c>
      <c r="S149" s="2">
        <v>6</v>
      </c>
      <c r="T149" s="2">
        <v>10</v>
      </c>
      <c r="U149" s="2">
        <v>2</v>
      </c>
      <c r="V149" s="2">
        <v>79</v>
      </c>
      <c r="W149" s="179">
        <f t="shared" si="21"/>
        <v>981</v>
      </c>
    </row>
    <row r="150" spans="1:23" ht="11.5" customHeight="1" x14ac:dyDescent="0.3">
      <c r="A150" s="72">
        <v>45778</v>
      </c>
      <c r="B150" s="2">
        <v>34</v>
      </c>
      <c r="C150" s="2">
        <v>28</v>
      </c>
      <c r="D150" s="2">
        <v>122</v>
      </c>
      <c r="E150" s="2">
        <v>1</v>
      </c>
      <c r="F150" s="2">
        <v>171</v>
      </c>
      <c r="G150" s="2">
        <v>140</v>
      </c>
      <c r="H150" s="2">
        <v>80</v>
      </c>
      <c r="I150" s="2">
        <v>35</v>
      </c>
      <c r="J150" s="2">
        <v>23</v>
      </c>
      <c r="K150" s="2">
        <v>57</v>
      </c>
      <c r="L150" s="2">
        <v>144</v>
      </c>
      <c r="M150" s="2">
        <v>89</v>
      </c>
      <c r="N150" s="2">
        <v>60</v>
      </c>
      <c r="O150" s="2">
        <v>88</v>
      </c>
      <c r="P150" s="2">
        <v>34</v>
      </c>
      <c r="Q150" s="2">
        <v>63</v>
      </c>
      <c r="R150" s="2">
        <v>83</v>
      </c>
      <c r="S150" s="2">
        <v>4</v>
      </c>
      <c r="T150" s="2">
        <v>86</v>
      </c>
      <c r="U150" s="2">
        <v>12</v>
      </c>
      <c r="V150" s="2">
        <v>38</v>
      </c>
      <c r="W150" s="179">
        <f t="shared" si="21"/>
        <v>1392</v>
      </c>
    </row>
    <row r="151" spans="1:23" ht="13" customHeight="1" x14ac:dyDescent="0.3">
      <c r="A151" s="72">
        <v>45809</v>
      </c>
      <c r="B151" s="2">
        <v>25</v>
      </c>
      <c r="C151" s="2">
        <v>33</v>
      </c>
      <c r="D151" s="2">
        <v>112</v>
      </c>
      <c r="E151" s="2">
        <v>0</v>
      </c>
      <c r="F151" s="2">
        <v>184</v>
      </c>
      <c r="G151" s="2">
        <v>101</v>
      </c>
      <c r="H151" s="2">
        <v>91</v>
      </c>
      <c r="I151" s="2">
        <v>28</v>
      </c>
      <c r="J151" s="2">
        <v>51</v>
      </c>
      <c r="K151" s="2">
        <v>45</v>
      </c>
      <c r="L151" s="2">
        <v>111</v>
      </c>
      <c r="M151" s="2">
        <v>31</v>
      </c>
      <c r="N151" s="2">
        <v>64</v>
      </c>
      <c r="O151" s="2">
        <v>70</v>
      </c>
      <c r="P151" s="2">
        <v>9</v>
      </c>
      <c r="Q151" s="2">
        <v>51</v>
      </c>
      <c r="R151" s="2">
        <v>61</v>
      </c>
      <c r="S151" s="2">
        <v>1</v>
      </c>
      <c r="T151" s="2">
        <v>28</v>
      </c>
      <c r="U151" s="2">
        <v>50</v>
      </c>
      <c r="V151" s="2">
        <v>29</v>
      </c>
      <c r="W151" s="179">
        <f t="shared" si="21"/>
        <v>1175</v>
      </c>
    </row>
    <row r="152" spans="1:23" ht="13" customHeight="1" x14ac:dyDescent="0.3">
      <c r="A152" s="72">
        <v>45839</v>
      </c>
      <c r="B152" s="2">
        <v>77</v>
      </c>
      <c r="C152" s="2">
        <v>44</v>
      </c>
      <c r="D152" s="2">
        <v>101</v>
      </c>
      <c r="E152" s="2">
        <v>1</v>
      </c>
      <c r="F152" s="2">
        <v>155</v>
      </c>
      <c r="G152" s="2">
        <v>75</v>
      </c>
      <c r="H152" s="2">
        <v>110</v>
      </c>
      <c r="I152" s="2">
        <v>53</v>
      </c>
      <c r="J152" s="2">
        <v>49</v>
      </c>
      <c r="K152" s="2">
        <v>63</v>
      </c>
      <c r="L152" s="2">
        <v>87</v>
      </c>
      <c r="M152" s="2">
        <v>58</v>
      </c>
      <c r="N152" s="2">
        <v>81</v>
      </c>
      <c r="O152" s="2">
        <v>79</v>
      </c>
      <c r="P152" s="2">
        <v>16</v>
      </c>
      <c r="Q152" s="2">
        <v>68</v>
      </c>
      <c r="R152" s="2">
        <v>87</v>
      </c>
      <c r="S152" s="2">
        <v>7</v>
      </c>
      <c r="T152" s="2">
        <v>48</v>
      </c>
      <c r="U152" s="2">
        <v>38</v>
      </c>
      <c r="V152" s="2">
        <v>45</v>
      </c>
      <c r="W152" s="179">
        <f>SUM(B152:V152)</f>
        <v>1342</v>
      </c>
    </row>
  </sheetData>
  <conditionalFormatting sqref="B2:B152">
    <cfRule type="colorScale" priority="45">
      <colorScale>
        <cfvo type="min"/>
        <cfvo type="max"/>
        <color rgb="FFFCFCFF"/>
        <color rgb="FF63BE7B"/>
      </colorScale>
    </cfRule>
  </conditionalFormatting>
  <conditionalFormatting sqref="C2:C152">
    <cfRule type="colorScale" priority="44">
      <colorScale>
        <cfvo type="min"/>
        <cfvo type="max"/>
        <color rgb="FFFCFCFF"/>
        <color rgb="FF63BE7B"/>
      </colorScale>
    </cfRule>
  </conditionalFormatting>
  <conditionalFormatting sqref="D2:D140 D141:V142 D143:D152">
    <cfRule type="colorScale" priority="43">
      <colorScale>
        <cfvo type="min"/>
        <cfvo type="max"/>
        <color rgb="FFFCFCFF"/>
        <color rgb="FF63BE7B"/>
      </colorScale>
    </cfRule>
  </conditionalFormatting>
  <conditionalFormatting sqref="E2:E140 E143:E152">
    <cfRule type="colorScale" priority="42">
      <colorScale>
        <cfvo type="min"/>
        <cfvo type="max"/>
        <color rgb="FFFCFCFF"/>
        <color rgb="FF63BE7B"/>
      </colorScale>
    </cfRule>
  </conditionalFormatting>
  <conditionalFormatting sqref="F2:F140 F143:F152">
    <cfRule type="colorScale" priority="41">
      <colorScale>
        <cfvo type="min"/>
        <cfvo type="max"/>
        <color rgb="FFFCFCFF"/>
        <color rgb="FF63BE7B"/>
      </colorScale>
    </cfRule>
  </conditionalFormatting>
  <conditionalFormatting sqref="G2:G140 G143:G152">
    <cfRule type="colorScale" priority="40">
      <colorScale>
        <cfvo type="min"/>
        <cfvo type="max"/>
        <color rgb="FFFCFCFF"/>
        <color rgb="FF63BE7B"/>
      </colorScale>
    </cfRule>
  </conditionalFormatting>
  <conditionalFormatting sqref="H2:H140 H143:H152">
    <cfRule type="colorScale" priority="39">
      <colorScale>
        <cfvo type="min"/>
        <cfvo type="max"/>
        <color rgb="FFFCFCFF"/>
        <color rgb="FF63BE7B"/>
      </colorScale>
    </cfRule>
  </conditionalFormatting>
  <conditionalFormatting sqref="I2:I140 I143:I152">
    <cfRule type="colorScale" priority="38">
      <colorScale>
        <cfvo type="min"/>
        <cfvo type="max"/>
        <color rgb="FFFCFCFF"/>
        <color rgb="FF63BE7B"/>
      </colorScale>
    </cfRule>
  </conditionalFormatting>
  <conditionalFormatting sqref="J2:J140 J143:J152">
    <cfRule type="colorScale" priority="37">
      <colorScale>
        <cfvo type="min"/>
        <cfvo type="max"/>
        <color rgb="FFFCFCFF"/>
        <color rgb="FF63BE7B"/>
      </colorScale>
    </cfRule>
  </conditionalFormatting>
  <conditionalFormatting sqref="K2:K140 K143:K152">
    <cfRule type="colorScale" priority="36">
      <colorScale>
        <cfvo type="min"/>
        <cfvo type="max"/>
        <color rgb="FFFCFCFF"/>
        <color rgb="FF63BE7B"/>
      </colorScale>
    </cfRule>
  </conditionalFormatting>
  <conditionalFormatting sqref="L2:L140 L143:L152">
    <cfRule type="colorScale" priority="35">
      <colorScale>
        <cfvo type="min"/>
        <cfvo type="max"/>
        <color rgb="FFFCFCFF"/>
        <color rgb="FF63BE7B"/>
      </colorScale>
    </cfRule>
  </conditionalFormatting>
  <conditionalFormatting sqref="M2:M140 M143:M152">
    <cfRule type="colorScale" priority="34">
      <colorScale>
        <cfvo type="min"/>
        <cfvo type="max"/>
        <color rgb="FFFCFCFF"/>
        <color rgb="FF63BE7B"/>
      </colorScale>
    </cfRule>
  </conditionalFormatting>
  <conditionalFormatting sqref="N2:N140 N143:N152">
    <cfRule type="colorScale" priority="33">
      <colorScale>
        <cfvo type="min"/>
        <cfvo type="max"/>
        <color rgb="FFFCFCFF"/>
        <color rgb="FF63BE7B"/>
      </colorScale>
    </cfRule>
  </conditionalFormatting>
  <conditionalFormatting sqref="O2:O140 O143:O152">
    <cfRule type="colorScale" priority="32">
      <colorScale>
        <cfvo type="min"/>
        <cfvo type="max"/>
        <color rgb="FFFCFCFF"/>
        <color rgb="FF63BE7B"/>
      </colorScale>
    </cfRule>
  </conditionalFormatting>
  <conditionalFormatting sqref="P2:P140 P143:P152">
    <cfRule type="colorScale" priority="31">
      <colorScale>
        <cfvo type="min"/>
        <cfvo type="max"/>
        <color rgb="FFFCFCFF"/>
        <color rgb="FF63BE7B"/>
      </colorScale>
    </cfRule>
  </conditionalFormatting>
  <conditionalFormatting sqref="Q2:Q140 Q143:Q152">
    <cfRule type="colorScale" priority="30">
      <colorScale>
        <cfvo type="min"/>
        <cfvo type="max"/>
        <color rgb="FFFCFCFF"/>
        <color rgb="FF63BE7B"/>
      </colorScale>
    </cfRule>
  </conditionalFormatting>
  <conditionalFormatting sqref="R2:R140 R143:R152">
    <cfRule type="colorScale" priority="29">
      <colorScale>
        <cfvo type="min"/>
        <cfvo type="max"/>
        <color rgb="FFFCFCFF"/>
        <color rgb="FF63BE7B"/>
      </colorScale>
    </cfRule>
  </conditionalFormatting>
  <conditionalFormatting sqref="S2:S140 S143:S152">
    <cfRule type="colorScale" priority="28">
      <colorScale>
        <cfvo type="min"/>
        <cfvo type="max"/>
        <color rgb="FFFCFCFF"/>
        <color rgb="FF63BE7B"/>
      </colorScale>
    </cfRule>
  </conditionalFormatting>
  <conditionalFormatting sqref="T2:T140 T143:T152">
    <cfRule type="colorScale" priority="27">
      <colorScale>
        <cfvo type="min"/>
        <cfvo type="max"/>
        <color rgb="FFFCFCFF"/>
        <color rgb="FF63BE7B"/>
      </colorScale>
    </cfRule>
  </conditionalFormatting>
  <conditionalFormatting sqref="U2:U140 U143:U152">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V152">
    <cfRule type="colorScale" priority="1">
      <colorScale>
        <cfvo type="min"/>
        <cfvo type="max"/>
        <color rgb="FFFCFCFF"/>
        <color rgb="FF63BE7B"/>
      </colorScale>
    </cfRule>
  </conditionalFormatting>
  <conditionalFormatting sqref="W2:W152">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52"/>
  <sheetViews>
    <sheetView zoomScaleNormal="100" workbookViewId="0">
      <pane ySplit="1" topLeftCell="A120" activePane="bottomLeft" state="frozen"/>
      <selection pane="bottomLeft" activeCell="A152" sqref="A152"/>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2" t="s">
        <v>124</v>
      </c>
      <c r="L74" s="202"/>
      <c r="M74" s="202"/>
      <c r="N74" s="202"/>
      <c r="O74" s="202"/>
      <c r="P74" s="202"/>
      <c r="Q74" s="202"/>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3"/>
      <c r="L75" s="203"/>
      <c r="M75" s="203"/>
      <c r="N75" s="203"/>
      <c r="O75" s="203"/>
      <c r="P75" s="203"/>
      <c r="Q75" s="203"/>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3"/>
      <c r="L76" s="203"/>
      <c r="M76" s="203"/>
      <c r="N76" s="203"/>
      <c r="O76" s="203"/>
      <c r="P76" s="203"/>
      <c r="Q76" s="203"/>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3"/>
      <c r="L77" s="203"/>
      <c r="M77" s="203"/>
      <c r="N77" s="203"/>
      <c r="O77" s="203"/>
      <c r="P77" s="203"/>
      <c r="Q77" s="203"/>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3"/>
      <c r="L78" s="203"/>
      <c r="M78" s="203"/>
      <c r="N78" s="203"/>
      <c r="O78" s="203"/>
      <c r="P78" s="203"/>
      <c r="Q78" s="203"/>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3"/>
      <c r="L79" s="203"/>
      <c r="M79" s="203"/>
      <c r="N79" s="203"/>
      <c r="O79" s="203"/>
      <c r="P79" s="203"/>
      <c r="Q79" s="203"/>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3"/>
      <c r="L80" s="203"/>
      <c r="M80" s="203"/>
      <c r="N80" s="203"/>
      <c r="O80" s="203"/>
      <c r="P80" s="203"/>
      <c r="Q80" s="203"/>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3"/>
      <c r="L81" s="203"/>
      <c r="M81" s="203"/>
      <c r="N81" s="203"/>
      <c r="O81" s="203"/>
      <c r="P81" s="203"/>
      <c r="Q81" s="203"/>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3"/>
      <c r="L82" s="203"/>
      <c r="M82" s="203"/>
      <c r="N82" s="203"/>
      <c r="O82" s="203"/>
      <c r="P82" s="203"/>
      <c r="Q82" s="203"/>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3"/>
      <c r="L83" s="203"/>
      <c r="M83" s="203"/>
      <c r="N83" s="203"/>
      <c r="O83" s="203"/>
      <c r="P83" s="203"/>
      <c r="Q83" s="203"/>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3"/>
      <c r="L84" s="203"/>
      <c r="M84" s="203"/>
      <c r="N84" s="203"/>
      <c r="O84" s="203"/>
      <c r="P84" s="203"/>
      <c r="Q84" s="203"/>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3"/>
      <c r="L85" s="203"/>
      <c r="M85" s="203"/>
      <c r="N85" s="203"/>
      <c r="O85" s="203"/>
      <c r="P85" s="203"/>
      <c r="Q85" s="203"/>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3"/>
      <c r="L86" s="203"/>
      <c r="M86" s="203"/>
      <c r="N86" s="203"/>
      <c r="O86" s="203"/>
      <c r="P86" s="203"/>
      <c r="Q86" s="203"/>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3"/>
      <c r="L87" s="203"/>
      <c r="M87" s="203"/>
      <c r="N87" s="203"/>
      <c r="O87" s="203"/>
      <c r="P87" s="203"/>
      <c r="Q87" s="203"/>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3"/>
      <c r="L88" s="203"/>
      <c r="M88" s="203"/>
      <c r="N88" s="203"/>
      <c r="O88" s="203"/>
      <c r="P88" s="203"/>
      <c r="Q88" s="203"/>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3"/>
      <c r="L89" s="203"/>
      <c r="M89" s="203"/>
      <c r="N89" s="203"/>
      <c r="O89" s="203"/>
      <c r="P89" s="203"/>
      <c r="Q89" s="203"/>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3"/>
      <c r="L90" s="203"/>
      <c r="M90" s="203"/>
      <c r="N90" s="203"/>
      <c r="O90" s="203"/>
      <c r="P90" s="203"/>
      <c r="Q90" s="203"/>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3"/>
      <c r="L91" s="203"/>
      <c r="M91" s="203"/>
      <c r="N91" s="203"/>
      <c r="O91" s="203"/>
      <c r="P91" s="203"/>
      <c r="Q91" s="203"/>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3"/>
      <c r="L92" s="203"/>
      <c r="M92" s="203"/>
      <c r="N92" s="203"/>
      <c r="O92" s="203"/>
      <c r="P92" s="203"/>
      <c r="Q92" s="203"/>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3"/>
      <c r="L93" s="203"/>
      <c r="M93" s="203"/>
      <c r="N93" s="203"/>
      <c r="O93" s="203"/>
      <c r="P93" s="203"/>
      <c r="Q93" s="203"/>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3"/>
      <c r="L94" s="203"/>
      <c r="M94" s="203"/>
      <c r="N94" s="203"/>
      <c r="O94" s="203"/>
      <c r="P94" s="203"/>
      <c r="Q94" s="203"/>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3"/>
      <c r="L95" s="203"/>
      <c r="M95" s="203"/>
      <c r="N95" s="203"/>
      <c r="O95" s="203"/>
      <c r="P95" s="203"/>
      <c r="Q95" s="203"/>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3"/>
      <c r="L96" s="203"/>
      <c r="M96" s="203"/>
      <c r="N96" s="203"/>
      <c r="O96" s="203"/>
      <c r="P96" s="203"/>
      <c r="Q96" s="203"/>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3"/>
      <c r="L97" s="203"/>
      <c r="M97" s="203"/>
      <c r="N97" s="203"/>
      <c r="O97" s="203"/>
      <c r="P97" s="203"/>
      <c r="Q97" s="203"/>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3"/>
      <c r="L98" s="203"/>
      <c r="M98" s="203"/>
      <c r="N98" s="203"/>
      <c r="O98" s="203"/>
      <c r="P98" s="203"/>
      <c r="Q98" s="203"/>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3"/>
      <c r="L99" s="203"/>
      <c r="M99" s="203"/>
      <c r="N99" s="203"/>
      <c r="O99" s="203"/>
      <c r="P99" s="203"/>
      <c r="Q99" s="203"/>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3"/>
      <c r="L100" s="203"/>
      <c r="M100" s="203"/>
      <c r="N100" s="203"/>
      <c r="O100" s="203"/>
      <c r="P100" s="203"/>
      <c r="Q100" s="203"/>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3"/>
      <c r="L101" s="203"/>
      <c r="M101" s="203"/>
      <c r="N101" s="203"/>
      <c r="O101" s="203"/>
      <c r="P101" s="203"/>
      <c r="Q101" s="203"/>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 t="shared" ref="I140:I145" si="85">F140/B140</f>
        <v>0.58302354399008671</v>
      </c>
    </row>
    <row r="141" spans="1:9" x14ac:dyDescent="0.3">
      <c r="A141" s="75">
        <v>45505</v>
      </c>
      <c r="B141" s="78">
        <v>1186</v>
      </c>
      <c r="C141" s="79">
        <f t="shared" ref="C141" si="86">SUM(B130:B141)</f>
        <v>18886</v>
      </c>
      <c r="D141" s="80">
        <f t="shared" ref="D141" si="87">AVERAGE(B130:B141)</f>
        <v>1573.8333333333333</v>
      </c>
      <c r="E141" s="82">
        <f t="shared" ref="E141" si="88">D141-D129</f>
        <v>250.83333333333326</v>
      </c>
      <c r="F141" s="12">
        <v>739</v>
      </c>
      <c r="G141" s="14">
        <v>391</v>
      </c>
      <c r="H141" s="13">
        <v>56</v>
      </c>
      <c r="I141" s="55">
        <f t="shared" si="85"/>
        <v>0.62310286677908933</v>
      </c>
    </row>
    <row r="142" spans="1:9" x14ac:dyDescent="0.3">
      <c r="A142" s="75">
        <v>45536</v>
      </c>
      <c r="B142" s="78">
        <v>1451</v>
      </c>
      <c r="C142" s="79">
        <f t="shared" ref="C142:C143" si="89">SUM(B131:B142)</f>
        <v>18410</v>
      </c>
      <c r="D142" s="80">
        <f t="shared" ref="D142:D143" si="90">AVERAGE(B131:B142)</f>
        <v>1534.1666666666667</v>
      </c>
      <c r="E142" s="82">
        <f t="shared" ref="E142:E143" si="91">D142-D130</f>
        <v>136.75</v>
      </c>
      <c r="F142" s="12">
        <v>943</v>
      </c>
      <c r="G142" s="14">
        <v>479</v>
      </c>
      <c r="H142" s="13">
        <v>29</v>
      </c>
      <c r="I142" s="55">
        <f t="shared" si="85"/>
        <v>0.64989662301860784</v>
      </c>
    </row>
    <row r="143" spans="1:9" x14ac:dyDescent="0.3">
      <c r="A143" s="75">
        <v>45566</v>
      </c>
      <c r="B143" s="78">
        <v>1497</v>
      </c>
      <c r="C143" s="79">
        <f t="shared" si="89"/>
        <v>17958</v>
      </c>
      <c r="D143" s="80">
        <f t="shared" si="90"/>
        <v>1496.5</v>
      </c>
      <c r="E143" s="82">
        <f t="shared" si="91"/>
        <v>33.333333333333258</v>
      </c>
      <c r="F143" s="12">
        <v>972</v>
      </c>
      <c r="G143" s="14">
        <v>489</v>
      </c>
      <c r="H143" s="13">
        <v>36</v>
      </c>
      <c r="I143" s="55">
        <f t="shared" si="85"/>
        <v>0.64929859719438876</v>
      </c>
    </row>
    <row r="144" spans="1:9" x14ac:dyDescent="0.3">
      <c r="A144" s="75">
        <v>45597</v>
      </c>
      <c r="B144" s="78">
        <v>1444</v>
      </c>
      <c r="C144" s="79">
        <f t="shared" ref="C144" si="92">SUM(B133:B144)</f>
        <v>17477</v>
      </c>
      <c r="D144" s="80">
        <f t="shared" ref="D144" si="93">AVERAGE(B133:B144)</f>
        <v>1456.4166666666667</v>
      </c>
      <c r="E144" s="82">
        <f t="shared" ref="E144" si="94">D144-D132</f>
        <v>-43.75</v>
      </c>
      <c r="F144" s="12">
        <v>946</v>
      </c>
      <c r="G144" s="14">
        <v>325</v>
      </c>
      <c r="H144" s="13">
        <v>173</v>
      </c>
      <c r="I144" s="55">
        <f t="shared" si="85"/>
        <v>0.65512465373961215</v>
      </c>
    </row>
    <row r="145" spans="1:9" x14ac:dyDescent="0.3">
      <c r="A145" s="75">
        <v>45627</v>
      </c>
      <c r="B145" s="78">
        <v>1019</v>
      </c>
      <c r="C145" s="79">
        <f t="shared" ref="C145" si="95">SUM(B134:B145)</f>
        <v>17169</v>
      </c>
      <c r="D145" s="80">
        <f t="shared" ref="D145" si="96">AVERAGE(B134:B145)</f>
        <v>1430.75</v>
      </c>
      <c r="E145" s="82">
        <f t="shared" ref="E145" si="97">D145-D133</f>
        <v>-77.833333333333258</v>
      </c>
      <c r="F145" s="12">
        <v>774</v>
      </c>
      <c r="G145" s="14">
        <v>216</v>
      </c>
      <c r="H145" s="13">
        <v>29</v>
      </c>
      <c r="I145" s="55">
        <f t="shared" si="85"/>
        <v>0.75956820412168791</v>
      </c>
    </row>
    <row r="146" spans="1:9" ht="13.5" customHeight="1" x14ac:dyDescent="0.3">
      <c r="A146" s="75">
        <v>45658</v>
      </c>
      <c r="B146" s="78">
        <v>1291</v>
      </c>
      <c r="C146" s="79">
        <f t="shared" ref="C146" si="98">SUM(B135:B146)</f>
        <v>17495</v>
      </c>
      <c r="D146" s="80">
        <f t="shared" ref="D146" si="99">AVERAGE(B135:B146)</f>
        <v>1457.9166666666667</v>
      </c>
      <c r="E146" s="82">
        <f t="shared" ref="E146:E151" si="100">D146-D134</f>
        <v>-60.666666666666515</v>
      </c>
      <c r="F146" s="12">
        <v>696</v>
      </c>
      <c r="G146" s="14">
        <v>539</v>
      </c>
      <c r="H146" s="13">
        <v>56</v>
      </c>
      <c r="I146" s="55">
        <f t="shared" ref="I146" si="101">F146/B146</f>
        <v>0.5391169635941131</v>
      </c>
    </row>
    <row r="147" spans="1:9" ht="13.5" customHeight="1" x14ac:dyDescent="0.3">
      <c r="A147" s="75">
        <v>45689</v>
      </c>
      <c r="B147" s="78">
        <v>899</v>
      </c>
      <c r="C147" s="79">
        <f t="shared" ref="C147:C152" si="102">SUM(B136:B147)</f>
        <v>16811</v>
      </c>
      <c r="D147" s="80">
        <f t="shared" ref="D147:D152" si="103">AVERAGE(B136:B147)</f>
        <v>1400.9166666666667</v>
      </c>
      <c r="E147" s="82">
        <f t="shared" si="100"/>
        <v>-152.58333333333326</v>
      </c>
      <c r="F147" s="12">
        <v>545</v>
      </c>
      <c r="G147" s="14">
        <v>281</v>
      </c>
      <c r="H147" s="13">
        <v>73</v>
      </c>
      <c r="I147" s="55">
        <f t="shared" ref="I147" si="104">F147/B147</f>
        <v>0.6062291434927698</v>
      </c>
    </row>
    <row r="148" spans="1:9" ht="14.15" customHeight="1" x14ac:dyDescent="0.3">
      <c r="A148" s="75">
        <v>45717</v>
      </c>
      <c r="B148" s="78">
        <v>1255</v>
      </c>
      <c r="C148" s="79">
        <f t="shared" si="102"/>
        <v>16338</v>
      </c>
      <c r="D148" s="80">
        <f t="shared" si="103"/>
        <v>1361.5</v>
      </c>
      <c r="E148" s="82">
        <f t="shared" si="100"/>
        <v>-212.5</v>
      </c>
      <c r="F148" s="12">
        <v>774</v>
      </c>
      <c r="G148" s="14">
        <v>461</v>
      </c>
      <c r="H148" s="13">
        <v>20</v>
      </c>
      <c r="I148" s="55">
        <f>F148/B148</f>
        <v>0.61673306772908365</v>
      </c>
    </row>
    <row r="149" spans="1:9" ht="14.15" customHeight="1" x14ac:dyDescent="0.3">
      <c r="A149" s="75">
        <v>45748</v>
      </c>
      <c r="B149" s="78">
        <v>1256</v>
      </c>
      <c r="C149" s="79">
        <f t="shared" si="102"/>
        <v>15917</v>
      </c>
      <c r="D149" s="80">
        <f t="shared" si="103"/>
        <v>1326.4166666666667</v>
      </c>
      <c r="E149" s="82">
        <f t="shared" si="100"/>
        <v>-288.25</v>
      </c>
      <c r="F149" s="12">
        <v>771</v>
      </c>
      <c r="G149" s="14">
        <v>448</v>
      </c>
      <c r="H149" s="13">
        <v>37</v>
      </c>
      <c r="I149" s="55">
        <f>F149/B149</f>
        <v>0.61385350318471332</v>
      </c>
    </row>
    <row r="150" spans="1:9" ht="14.15" customHeight="1" x14ac:dyDescent="0.3">
      <c r="A150" s="75">
        <v>45778</v>
      </c>
      <c r="B150" s="78">
        <v>1316</v>
      </c>
      <c r="C150" s="79">
        <f t="shared" si="102"/>
        <v>15550</v>
      </c>
      <c r="D150" s="80">
        <f t="shared" si="103"/>
        <v>1295.8333333333333</v>
      </c>
      <c r="E150" s="82">
        <f t="shared" si="100"/>
        <v>-334.16666666666674</v>
      </c>
      <c r="F150" s="12">
        <v>780</v>
      </c>
      <c r="G150" s="14">
        <v>460</v>
      </c>
      <c r="H150" s="13">
        <v>76</v>
      </c>
      <c r="I150" s="55">
        <f>F150/B150</f>
        <v>0.59270516717325228</v>
      </c>
    </row>
    <row r="151" spans="1:9" ht="14.15" customHeight="1" x14ac:dyDescent="0.3">
      <c r="A151" s="75">
        <v>45809</v>
      </c>
      <c r="B151" s="78">
        <v>1208</v>
      </c>
      <c r="C151" s="79">
        <f t="shared" si="102"/>
        <v>15436</v>
      </c>
      <c r="D151" s="80">
        <f t="shared" si="103"/>
        <v>1286.3333333333333</v>
      </c>
      <c r="E151" s="82">
        <f t="shared" si="100"/>
        <v>-308.66666666666674</v>
      </c>
      <c r="F151" s="12">
        <v>785</v>
      </c>
      <c r="G151" s="14">
        <v>323</v>
      </c>
      <c r="H151" s="13">
        <v>100</v>
      </c>
      <c r="I151" s="55">
        <f>F151/B151</f>
        <v>0.64983443708609268</v>
      </c>
    </row>
    <row r="152" spans="1:9" ht="14.15" customHeight="1" x14ac:dyDescent="0.3">
      <c r="A152" s="75">
        <v>45839</v>
      </c>
      <c r="B152" s="78">
        <v>1539</v>
      </c>
      <c r="C152" s="79">
        <f t="shared" si="102"/>
        <v>15361</v>
      </c>
      <c r="D152" s="80">
        <f t="shared" si="103"/>
        <v>1280.0833333333333</v>
      </c>
      <c r="E152" s="82">
        <f t="shared" ref="E152" si="105">D152-D140</f>
        <v>-319.66666666666674</v>
      </c>
      <c r="F152" s="12">
        <v>1066</v>
      </c>
      <c r="G152" s="14">
        <v>391</v>
      </c>
      <c r="H152" s="13">
        <v>82</v>
      </c>
      <c r="I152" s="55">
        <f>F152/B152</f>
        <v>0.69265756985055227</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45"/>
  <sheetViews>
    <sheetView zoomScaleNormal="100" workbookViewId="0">
      <pane xSplit="1" ySplit="2" topLeftCell="B114" activePane="bottomRight" state="frozen"/>
      <selection pane="topRight" activeCell="B1" sqref="B1"/>
      <selection pane="bottomLeft" activeCell="A3" sqref="A3"/>
      <selection pane="bottomRight" activeCell="A145" sqref="A145"/>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7" t="s">
        <v>77</v>
      </c>
      <c r="B1" s="207"/>
      <c r="C1" s="207"/>
      <c r="D1" s="207"/>
      <c r="E1" s="207"/>
      <c r="F1" s="208"/>
      <c r="G1" s="175"/>
      <c r="H1" s="175"/>
      <c r="I1" s="176"/>
      <c r="J1" s="204" t="s">
        <v>79</v>
      </c>
      <c r="K1" s="205"/>
      <c r="L1" s="205"/>
      <c r="M1" s="205"/>
      <c r="N1" s="205"/>
      <c r="O1" s="205"/>
      <c r="P1" s="205"/>
      <c r="Q1" s="205"/>
      <c r="R1" s="205"/>
      <c r="S1" s="205"/>
      <c r="T1" s="206"/>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8"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8"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 t="shared" ref="E132:E137" si="333">SUM(B121:B132)</f>
        <v>15812</v>
      </c>
      <c r="F132" s="98">
        <f t="shared" ref="F132:F137" si="334">AVERAGE(B121:B132)</f>
        <v>1317.6666666666667</v>
      </c>
      <c r="G132" s="97">
        <v>1137</v>
      </c>
      <c r="H132" s="97">
        <f t="shared" ref="H132:H137" si="335">SUM(G121:G132)</f>
        <v>15991</v>
      </c>
      <c r="I132" s="99">
        <f t="shared" ref="I132:I137" si="336">AVERAGE(G121:G132)</f>
        <v>1332.5833333333333</v>
      </c>
      <c r="J132" s="41">
        <v>1063</v>
      </c>
      <c r="K132" s="41">
        <f t="shared" ref="K132:K138" si="337">G132-J132</f>
        <v>74</v>
      </c>
      <c r="L132" s="42">
        <f t="shared" si="326"/>
        <v>0.93491644678979768</v>
      </c>
      <c r="M132" s="41">
        <f t="shared" ref="M132:M137" si="338">SUM(J121:J132)</f>
        <v>14069</v>
      </c>
      <c r="N132" s="88">
        <f t="shared" si="328"/>
        <v>0.87980739165780752</v>
      </c>
      <c r="O132" s="91">
        <v>1128</v>
      </c>
      <c r="P132" s="91">
        <f t="shared" ref="P132:P138" si="339">O132-J132</f>
        <v>65</v>
      </c>
      <c r="Q132" s="91">
        <v>147</v>
      </c>
      <c r="R132" s="92">
        <f t="shared" si="330"/>
        <v>0.9920844327176781</v>
      </c>
      <c r="S132" s="93">
        <f t="shared" ref="S132:S137" si="340">SUM(O121:O132)</f>
        <v>15642</v>
      </c>
      <c r="T132" s="94">
        <f t="shared" si="332"/>
        <v>0.97817522356325437</v>
      </c>
    </row>
    <row r="133" spans="1:20" x14ac:dyDescent="0.3">
      <c r="A133" s="75">
        <v>45505</v>
      </c>
      <c r="B133" s="95">
        <v>1551</v>
      </c>
      <c r="C133" s="95">
        <v>388</v>
      </c>
      <c r="D133" s="96">
        <f t="shared" si="321"/>
        <v>0.25016118633139911</v>
      </c>
      <c r="E133" s="95">
        <f t="shared" si="333"/>
        <v>16194</v>
      </c>
      <c r="F133" s="98">
        <f t="shared" si="334"/>
        <v>1349.5</v>
      </c>
      <c r="G133" s="97">
        <v>1558</v>
      </c>
      <c r="H133" s="97">
        <f t="shared" si="335"/>
        <v>16378</v>
      </c>
      <c r="I133" s="99">
        <f t="shared" si="336"/>
        <v>1364.8333333333333</v>
      </c>
      <c r="J133" s="41">
        <v>1125</v>
      </c>
      <c r="K133" s="41">
        <f t="shared" si="337"/>
        <v>433</v>
      </c>
      <c r="L133" s="42">
        <f t="shared" si="326"/>
        <v>0.72207958921694482</v>
      </c>
      <c r="M133" s="41">
        <f t="shared" si="338"/>
        <v>14165</v>
      </c>
      <c r="N133" s="88">
        <f t="shared" si="328"/>
        <v>0.86487971669312491</v>
      </c>
      <c r="O133" s="91">
        <v>1424</v>
      </c>
      <c r="P133" s="91">
        <f t="shared" si="339"/>
        <v>299</v>
      </c>
      <c r="Q133" s="91">
        <v>134</v>
      </c>
      <c r="R133" s="92">
        <f t="shared" si="330"/>
        <v>0.91399229781771507</v>
      </c>
      <c r="S133" s="93">
        <f t="shared" si="340"/>
        <v>15899</v>
      </c>
      <c r="T133" s="94">
        <f t="shared" si="332"/>
        <v>0.97075344974966415</v>
      </c>
    </row>
    <row r="134" spans="1:20" x14ac:dyDescent="0.3">
      <c r="A134" s="75">
        <v>45536</v>
      </c>
      <c r="B134" s="95">
        <v>1445</v>
      </c>
      <c r="C134" s="95">
        <v>229</v>
      </c>
      <c r="D134" s="96">
        <f t="shared" si="321"/>
        <v>0.15847750865051904</v>
      </c>
      <c r="E134" s="95">
        <f t="shared" si="333"/>
        <v>15992</v>
      </c>
      <c r="F134" s="98">
        <f t="shared" si="334"/>
        <v>1332.6666666666667</v>
      </c>
      <c r="G134" s="97">
        <v>1450</v>
      </c>
      <c r="H134" s="97">
        <f t="shared" si="335"/>
        <v>16173</v>
      </c>
      <c r="I134" s="99">
        <f t="shared" si="336"/>
        <v>1347.75</v>
      </c>
      <c r="J134" s="41">
        <v>1301</v>
      </c>
      <c r="K134" s="41">
        <f t="shared" si="337"/>
        <v>149</v>
      </c>
      <c r="L134" s="42">
        <f t="shared" si="326"/>
        <v>0.89724137931034487</v>
      </c>
      <c r="M134" s="41">
        <f t="shared" si="338"/>
        <v>13896</v>
      </c>
      <c r="N134" s="88">
        <f t="shared" ref="N134" si="341">M134/H134</f>
        <v>0.85920979410127996</v>
      </c>
      <c r="O134" s="91">
        <v>1440</v>
      </c>
      <c r="P134" s="91">
        <f t="shared" si="339"/>
        <v>139</v>
      </c>
      <c r="Q134" s="91">
        <v>10</v>
      </c>
      <c r="R134" s="92">
        <f t="shared" si="330"/>
        <v>0.99310344827586206</v>
      </c>
      <c r="S134" s="93">
        <f t="shared" si="340"/>
        <v>15697</v>
      </c>
      <c r="T134" s="94">
        <f t="shared" ref="T134" si="342">S134/H134</f>
        <v>0.97056823100228773</v>
      </c>
    </row>
    <row r="135" spans="1:20" x14ac:dyDescent="0.3">
      <c r="A135" s="75">
        <v>45566</v>
      </c>
      <c r="B135" s="95">
        <v>1129</v>
      </c>
      <c r="C135" s="95">
        <v>203</v>
      </c>
      <c r="D135" s="96">
        <f t="shared" si="321"/>
        <v>0.17980513728963685</v>
      </c>
      <c r="E135" s="95">
        <f t="shared" si="333"/>
        <v>15377</v>
      </c>
      <c r="F135" s="98">
        <f t="shared" si="334"/>
        <v>1281.4166666666667</v>
      </c>
      <c r="G135" s="97">
        <v>1131</v>
      </c>
      <c r="H135" s="97">
        <f t="shared" si="335"/>
        <v>15550</v>
      </c>
      <c r="I135" s="99">
        <f t="shared" si="336"/>
        <v>1295.8333333333333</v>
      </c>
      <c r="J135" s="41">
        <v>944</v>
      </c>
      <c r="K135" s="41">
        <f t="shared" si="337"/>
        <v>187</v>
      </c>
      <c r="L135" s="42">
        <f t="shared" si="326"/>
        <v>0.83465959328028294</v>
      </c>
      <c r="M135" s="41">
        <f t="shared" si="338"/>
        <v>13429</v>
      </c>
      <c r="N135" s="88">
        <f t="shared" ref="N135:N136" si="343">M135/H135</f>
        <v>0.86360128617363341</v>
      </c>
      <c r="O135" s="91">
        <v>1119</v>
      </c>
      <c r="P135" s="91">
        <f t="shared" si="339"/>
        <v>175</v>
      </c>
      <c r="Q135" s="91">
        <v>12</v>
      </c>
      <c r="R135" s="92">
        <f t="shared" si="330"/>
        <v>0.98938992042440321</v>
      </c>
      <c r="S135" s="93">
        <f t="shared" si="340"/>
        <v>15102</v>
      </c>
      <c r="T135" s="94">
        <f t="shared" ref="T135:T136" si="344">S135/H135</f>
        <v>0.97118971061093251</v>
      </c>
    </row>
    <row r="136" spans="1:20" x14ac:dyDescent="0.3">
      <c r="A136" s="75">
        <v>45597</v>
      </c>
      <c r="B136" s="95">
        <v>1708</v>
      </c>
      <c r="C136" s="95">
        <v>310</v>
      </c>
      <c r="D136" s="96">
        <f t="shared" si="321"/>
        <v>0.18149882903981265</v>
      </c>
      <c r="E136" s="95">
        <f t="shared" si="333"/>
        <v>15710</v>
      </c>
      <c r="F136" s="98">
        <f t="shared" si="334"/>
        <v>1309.1666666666667</v>
      </c>
      <c r="G136" s="97">
        <v>1717</v>
      </c>
      <c r="H136" s="97">
        <f t="shared" si="335"/>
        <v>15884</v>
      </c>
      <c r="I136" s="99">
        <f t="shared" si="336"/>
        <v>1323.6666666666667</v>
      </c>
      <c r="J136" s="41">
        <v>1601</v>
      </c>
      <c r="K136" s="41">
        <f t="shared" si="337"/>
        <v>116</v>
      </c>
      <c r="L136" s="42">
        <f t="shared" si="326"/>
        <v>0.93244030285381474</v>
      </c>
      <c r="M136" s="41">
        <f t="shared" si="338"/>
        <v>13736</v>
      </c>
      <c r="N136" s="88">
        <f t="shared" si="343"/>
        <v>0.86476957945101984</v>
      </c>
      <c r="O136" s="91">
        <v>1701</v>
      </c>
      <c r="P136" s="91">
        <f t="shared" si="339"/>
        <v>100</v>
      </c>
      <c r="Q136" s="91">
        <v>16</v>
      </c>
      <c r="R136" s="92">
        <f t="shared" si="330"/>
        <v>0.99068142108328483</v>
      </c>
      <c r="S136" s="93">
        <f t="shared" si="340"/>
        <v>15432</v>
      </c>
      <c r="T136" s="94">
        <f t="shared" si="344"/>
        <v>0.97154369176529842</v>
      </c>
    </row>
    <row r="137" spans="1:20" x14ac:dyDescent="0.3">
      <c r="A137" s="75">
        <v>45627</v>
      </c>
      <c r="B137" s="95">
        <v>609</v>
      </c>
      <c r="C137" s="95">
        <v>87</v>
      </c>
      <c r="D137" s="96">
        <f t="shared" ref="D137:D138" si="345">C137/B137</f>
        <v>0.14285714285714285</v>
      </c>
      <c r="E137" s="95">
        <f t="shared" si="333"/>
        <v>14921</v>
      </c>
      <c r="F137" s="98">
        <f t="shared" si="334"/>
        <v>1243.4166666666667</v>
      </c>
      <c r="G137" s="97">
        <v>612</v>
      </c>
      <c r="H137" s="97">
        <f t="shared" si="335"/>
        <v>15087</v>
      </c>
      <c r="I137" s="99">
        <f t="shared" si="336"/>
        <v>1257.25</v>
      </c>
      <c r="J137" s="41">
        <v>551</v>
      </c>
      <c r="K137" s="41">
        <f t="shared" si="337"/>
        <v>61</v>
      </c>
      <c r="L137" s="42">
        <f t="shared" si="326"/>
        <v>0.90032679738562094</v>
      </c>
      <c r="M137" s="41">
        <f t="shared" si="338"/>
        <v>12929</v>
      </c>
      <c r="N137" s="88">
        <f t="shared" ref="N137" si="346">M137/H137</f>
        <v>0.85696294823357855</v>
      </c>
      <c r="O137" s="91">
        <v>604</v>
      </c>
      <c r="P137" s="91">
        <f t="shared" si="339"/>
        <v>53</v>
      </c>
      <c r="Q137" s="91">
        <v>8</v>
      </c>
      <c r="R137" s="92">
        <f t="shared" si="330"/>
        <v>0.98692810457516345</v>
      </c>
      <c r="S137" s="93">
        <f t="shared" si="340"/>
        <v>14634</v>
      </c>
      <c r="T137" s="94">
        <f t="shared" ref="T137" si="347">S137/H137</f>
        <v>0.96997414993040365</v>
      </c>
    </row>
    <row r="138" spans="1:20" ht="13.5" customHeight="1" x14ac:dyDescent="0.3">
      <c r="A138" s="75">
        <v>45658</v>
      </c>
      <c r="B138" s="95">
        <v>872</v>
      </c>
      <c r="C138" s="95">
        <v>274</v>
      </c>
      <c r="D138" s="96">
        <f t="shared" si="345"/>
        <v>0.31422018348623854</v>
      </c>
      <c r="E138" s="95">
        <f t="shared" ref="E138" si="348">SUM(B127:B138)</f>
        <v>14931</v>
      </c>
      <c r="F138" s="98">
        <f t="shared" ref="F138" si="349">AVERAGE(B127:B138)</f>
        <v>1244.25</v>
      </c>
      <c r="G138" s="97">
        <v>879</v>
      </c>
      <c r="H138" s="97">
        <f t="shared" ref="H138" si="350">SUM(G127:G138)</f>
        <v>15050</v>
      </c>
      <c r="I138" s="99">
        <f t="shared" ref="I138:I142" si="351">AVERAGE(G127:G138)</f>
        <v>1254.1666666666667</v>
      </c>
      <c r="J138" s="41">
        <v>751</v>
      </c>
      <c r="K138" s="41">
        <f t="shared" si="337"/>
        <v>128</v>
      </c>
      <c r="L138" s="42">
        <f t="shared" si="326"/>
        <v>0.85437997724687142</v>
      </c>
      <c r="M138" s="41">
        <f t="shared" ref="M138" si="352">SUM(J127:J138)</f>
        <v>12885</v>
      </c>
      <c r="N138" s="88">
        <f t="shared" ref="N138" si="353">M138/H138</f>
        <v>0.85614617940199333</v>
      </c>
      <c r="O138" s="91">
        <v>869</v>
      </c>
      <c r="P138" s="91">
        <f t="shared" si="339"/>
        <v>118</v>
      </c>
      <c r="Q138" s="91">
        <v>10</v>
      </c>
      <c r="R138" s="92">
        <f t="shared" si="330"/>
        <v>0.98862343572241185</v>
      </c>
      <c r="S138" s="93">
        <f t="shared" ref="S138" si="354">SUM(O127:O138)</f>
        <v>14635</v>
      </c>
      <c r="T138" s="94">
        <f t="shared" ref="T138" si="355">S138/H138</f>
        <v>0.97242524916943518</v>
      </c>
    </row>
    <row r="139" spans="1:20" ht="13.5" customHeight="1" x14ac:dyDescent="0.3">
      <c r="A139" s="75">
        <v>45689</v>
      </c>
      <c r="B139" s="95">
        <v>1001</v>
      </c>
      <c r="C139" s="95">
        <v>307</v>
      </c>
      <c r="D139" s="96">
        <f t="shared" ref="D139" si="356">C139/B139</f>
        <v>0.30669330669330669</v>
      </c>
      <c r="E139" s="95">
        <f t="shared" ref="E139" si="357">SUM(B128:B139)</f>
        <v>14809</v>
      </c>
      <c r="F139" s="98">
        <f t="shared" ref="F139:F144" si="358">AVERAGE(B128:B139)</f>
        <v>1234.0833333333333</v>
      </c>
      <c r="G139" s="97">
        <v>1008</v>
      </c>
      <c r="H139" s="97">
        <f t="shared" ref="H139" si="359">SUM(G128:G139)</f>
        <v>14924</v>
      </c>
      <c r="I139" s="99">
        <f t="shared" si="351"/>
        <v>1243.6666666666667</v>
      </c>
      <c r="J139" s="41">
        <v>846</v>
      </c>
      <c r="K139" s="41">
        <f>G139-J139</f>
        <v>162</v>
      </c>
      <c r="L139" s="42">
        <f t="shared" ref="L139" si="360">J139/G139</f>
        <v>0.8392857142857143</v>
      </c>
      <c r="M139" s="41">
        <f t="shared" ref="M139" si="361">SUM(J128:J139)</f>
        <v>12668</v>
      </c>
      <c r="N139" s="88">
        <f t="shared" ref="N139" si="362">M139/H139</f>
        <v>0.84883409273653176</v>
      </c>
      <c r="O139" s="91">
        <v>967</v>
      </c>
      <c r="P139" s="91">
        <f t="shared" ref="P139" si="363">O139-J139</f>
        <v>121</v>
      </c>
      <c r="Q139" s="91">
        <v>41</v>
      </c>
      <c r="R139" s="92">
        <f t="shared" ref="R139" si="364">O139/G139</f>
        <v>0.95932539682539686</v>
      </c>
      <c r="S139" s="93">
        <f t="shared" ref="S139" si="365">SUM(O128:O139)</f>
        <v>14478</v>
      </c>
      <c r="T139" s="94">
        <f t="shared" ref="T139" si="366">S139/H139</f>
        <v>0.97011525060305548</v>
      </c>
    </row>
    <row r="140" spans="1:20" ht="13.5" customHeight="1" x14ac:dyDescent="0.3">
      <c r="A140" s="75">
        <v>45717</v>
      </c>
      <c r="B140" s="95">
        <v>1652</v>
      </c>
      <c r="C140" s="95">
        <v>284</v>
      </c>
      <c r="D140" s="96">
        <f t="shared" ref="D140:D145" si="367">C140/B140</f>
        <v>0.17191283292978207</v>
      </c>
      <c r="E140" s="95">
        <f t="shared" ref="E140:E145" si="368">SUM(B129:B140)</f>
        <v>15070</v>
      </c>
      <c r="F140" s="98">
        <f t="shared" si="358"/>
        <v>1255.8333333333333</v>
      </c>
      <c r="G140" s="97">
        <v>1666</v>
      </c>
      <c r="H140" s="97">
        <f t="shared" ref="H140:H145" si="369">SUM(G129:G140)</f>
        <v>15186</v>
      </c>
      <c r="I140" s="99">
        <f t="shared" si="351"/>
        <v>1265.5</v>
      </c>
      <c r="J140" s="41">
        <v>1338</v>
      </c>
      <c r="K140" s="41">
        <f>G140-J140</f>
        <v>328</v>
      </c>
      <c r="L140" s="42">
        <f t="shared" ref="L140:L145" si="370">J140/G140</f>
        <v>0.80312124849939981</v>
      </c>
      <c r="M140" s="41">
        <f t="shared" ref="M140:M145" si="371">SUM(J129:J140)</f>
        <v>12961</v>
      </c>
      <c r="N140" s="88">
        <f t="shared" ref="N140" si="372">M140/H140</f>
        <v>0.85348347161859606</v>
      </c>
      <c r="O140" s="91">
        <v>1436</v>
      </c>
      <c r="P140" s="91">
        <f t="shared" ref="P140:P145" si="373">O140-J140</f>
        <v>98</v>
      </c>
      <c r="Q140" s="91">
        <v>230</v>
      </c>
      <c r="R140" s="92">
        <f t="shared" ref="R140:R145" si="374">O140/G140</f>
        <v>0.86194477791116442</v>
      </c>
      <c r="S140" s="93">
        <f t="shared" ref="S140:S145" si="375">SUM(O129:O140)</f>
        <v>14515</v>
      </c>
      <c r="T140" s="94">
        <f t="shared" ref="T140:T145" si="376">S140/H140</f>
        <v>0.95581456604767545</v>
      </c>
    </row>
    <row r="141" spans="1:20" ht="13.5" customHeight="1" x14ac:dyDescent="0.3">
      <c r="A141" s="75">
        <v>45748</v>
      </c>
      <c r="B141" s="95">
        <v>507</v>
      </c>
      <c r="C141" s="95">
        <v>32</v>
      </c>
      <c r="D141" s="96">
        <f t="shared" si="367"/>
        <v>6.3116370808678504E-2</v>
      </c>
      <c r="E141" s="95">
        <f t="shared" si="368"/>
        <v>14714</v>
      </c>
      <c r="F141" s="98">
        <f t="shared" si="358"/>
        <v>1226.1666666666667</v>
      </c>
      <c r="G141" s="97">
        <v>510</v>
      </c>
      <c r="H141" s="97">
        <f t="shared" si="369"/>
        <v>14825</v>
      </c>
      <c r="I141" s="99">
        <f t="shared" si="351"/>
        <v>1235.4166666666667</v>
      </c>
      <c r="J141" s="41">
        <v>480</v>
      </c>
      <c r="K141" s="41">
        <f>G141-J141</f>
        <v>30</v>
      </c>
      <c r="L141" s="42">
        <f t="shared" si="370"/>
        <v>0.94117647058823528</v>
      </c>
      <c r="M141" s="41">
        <f t="shared" si="371"/>
        <v>12659</v>
      </c>
      <c r="N141" s="88">
        <f t="shared" ref="N141" si="377">M141/H141</f>
        <v>0.85389544688026986</v>
      </c>
      <c r="O141" s="91">
        <v>480</v>
      </c>
      <c r="P141" s="91">
        <f t="shared" si="373"/>
        <v>0</v>
      </c>
      <c r="Q141" s="91">
        <v>30</v>
      </c>
      <c r="R141" s="92">
        <f t="shared" si="374"/>
        <v>0.94117647058823528</v>
      </c>
      <c r="S141" s="93">
        <f t="shared" si="375"/>
        <v>14202</v>
      </c>
      <c r="T141" s="94">
        <f t="shared" si="376"/>
        <v>0.95797639123102862</v>
      </c>
    </row>
    <row r="142" spans="1:20" ht="13.5" customHeight="1" x14ac:dyDescent="0.3">
      <c r="A142" s="75">
        <v>45778</v>
      </c>
      <c r="B142" s="95">
        <v>1449</v>
      </c>
      <c r="C142" s="95">
        <v>295</v>
      </c>
      <c r="D142" s="96">
        <f t="shared" si="367"/>
        <v>0.20358868184955142</v>
      </c>
      <c r="E142" s="95">
        <f t="shared" si="368"/>
        <v>14376</v>
      </c>
      <c r="F142" s="98">
        <f t="shared" si="358"/>
        <v>1198</v>
      </c>
      <c r="G142" s="95">
        <v>1462</v>
      </c>
      <c r="H142" s="97">
        <f t="shared" si="369"/>
        <v>14484</v>
      </c>
      <c r="I142" s="99">
        <f t="shared" si="351"/>
        <v>1207</v>
      </c>
      <c r="J142" s="41">
        <v>1358</v>
      </c>
      <c r="K142" s="41">
        <v>104</v>
      </c>
      <c r="L142" s="42">
        <f t="shared" si="370"/>
        <v>0.92886456908344728</v>
      </c>
      <c r="M142" s="41">
        <f t="shared" si="371"/>
        <v>12284</v>
      </c>
      <c r="N142" s="88">
        <f t="shared" ref="N142" si="378">M142/H142</f>
        <v>0.84810825738746198</v>
      </c>
      <c r="O142" s="91">
        <v>1413</v>
      </c>
      <c r="P142" s="91">
        <f t="shared" si="373"/>
        <v>55</v>
      </c>
      <c r="Q142" s="91">
        <v>49</v>
      </c>
      <c r="R142" s="92">
        <f t="shared" si="374"/>
        <v>0.96648426812585497</v>
      </c>
      <c r="S142" s="93">
        <f t="shared" si="375"/>
        <v>13839</v>
      </c>
      <c r="T142" s="94">
        <f t="shared" si="376"/>
        <v>0.95546810273405136</v>
      </c>
    </row>
    <row r="143" spans="1:20" ht="13.5" customHeight="1" x14ac:dyDescent="0.3">
      <c r="A143" s="75">
        <v>45809</v>
      </c>
      <c r="B143" s="95">
        <v>1215</v>
      </c>
      <c r="C143" s="95">
        <v>165</v>
      </c>
      <c r="D143" s="96">
        <f t="shared" si="367"/>
        <v>0.13580246913580246</v>
      </c>
      <c r="E143" s="95">
        <f t="shared" si="368"/>
        <v>14263</v>
      </c>
      <c r="F143" s="98">
        <f t="shared" si="358"/>
        <v>1188.5833333333333</v>
      </c>
      <c r="G143" s="95">
        <v>1219</v>
      </c>
      <c r="H143" s="97">
        <f t="shared" si="369"/>
        <v>14349</v>
      </c>
      <c r="I143" s="99">
        <f>AVERAGE(G132:G143)</f>
        <v>1195.75</v>
      </c>
      <c r="J143" s="41">
        <v>1021</v>
      </c>
      <c r="K143" s="41">
        <v>198</v>
      </c>
      <c r="L143" s="42">
        <f t="shared" si="370"/>
        <v>0.83757178014766198</v>
      </c>
      <c r="M143" s="41">
        <f t="shared" si="371"/>
        <v>12379</v>
      </c>
      <c r="N143" s="88">
        <f>M143/H143</f>
        <v>0.86270820266220638</v>
      </c>
      <c r="O143" s="91">
        <v>1216</v>
      </c>
      <c r="P143" s="91">
        <f t="shared" si="373"/>
        <v>195</v>
      </c>
      <c r="Q143" s="91">
        <v>3</v>
      </c>
      <c r="R143" s="92">
        <f t="shared" si="374"/>
        <v>0.99753896636587369</v>
      </c>
      <c r="S143" s="93">
        <f t="shared" si="375"/>
        <v>13797</v>
      </c>
      <c r="T143" s="94">
        <f t="shared" si="376"/>
        <v>0.96153042023834412</v>
      </c>
    </row>
    <row r="144" spans="1:20" ht="12.65" customHeight="1" x14ac:dyDescent="0.3">
      <c r="A144" s="75">
        <v>45839</v>
      </c>
      <c r="B144" s="95">
        <v>1236</v>
      </c>
      <c r="C144" s="95">
        <v>123</v>
      </c>
      <c r="D144" s="96">
        <f t="shared" si="367"/>
        <v>9.9514563106796114E-2</v>
      </c>
      <c r="E144" s="95">
        <f t="shared" si="368"/>
        <v>14374</v>
      </c>
      <c r="F144" s="98">
        <f t="shared" si="358"/>
        <v>1197.8333333333333</v>
      </c>
      <c r="G144" s="95">
        <v>1243</v>
      </c>
      <c r="H144" s="97">
        <f t="shared" si="369"/>
        <v>14455</v>
      </c>
      <c r="I144" s="99">
        <f t="shared" ref="I144" si="379">AVERAGE(G133:G144)</f>
        <v>1204.5833333333333</v>
      </c>
      <c r="J144" s="41">
        <v>1015</v>
      </c>
      <c r="K144" s="41">
        <v>228</v>
      </c>
      <c r="L144" s="42">
        <f t="shared" si="370"/>
        <v>0.81657280772325025</v>
      </c>
      <c r="M144" s="41">
        <f t="shared" si="371"/>
        <v>12331</v>
      </c>
      <c r="N144" s="88">
        <f>M144/H144</f>
        <v>0.85306122448979593</v>
      </c>
      <c r="O144" s="91">
        <v>1237</v>
      </c>
      <c r="P144" s="91">
        <f t="shared" si="373"/>
        <v>222</v>
      </c>
      <c r="Q144" s="91">
        <v>6</v>
      </c>
      <c r="R144" s="92">
        <f t="shared" si="374"/>
        <v>0.99517296862429605</v>
      </c>
      <c r="S144" s="93">
        <f t="shared" si="375"/>
        <v>13906</v>
      </c>
      <c r="T144" s="94">
        <f t="shared" si="376"/>
        <v>0.96202006226219305</v>
      </c>
    </row>
    <row r="145" spans="1:20" ht="12.65" customHeight="1" x14ac:dyDescent="0.3">
      <c r="A145" s="75">
        <v>45870</v>
      </c>
      <c r="B145" s="95">
        <v>1353</v>
      </c>
      <c r="C145" s="95">
        <v>318</v>
      </c>
      <c r="D145" s="96">
        <f t="shared" si="367"/>
        <v>0.23503325942350334</v>
      </c>
      <c r="E145" s="95">
        <f t="shared" si="368"/>
        <v>14176</v>
      </c>
      <c r="F145" s="98">
        <f>AVERAGE(B134:B145)</f>
        <v>1181.3333333333333</v>
      </c>
      <c r="G145" s="95">
        <v>1357</v>
      </c>
      <c r="H145" s="97">
        <f t="shared" si="369"/>
        <v>14254</v>
      </c>
      <c r="I145" s="99">
        <f>AVERAGE(G134:G145)</f>
        <v>1187.8333333333333</v>
      </c>
      <c r="J145" s="41">
        <v>1063</v>
      </c>
      <c r="K145" s="41">
        <v>294</v>
      </c>
      <c r="L145" s="42">
        <f t="shared" si="370"/>
        <v>0.78334561532792923</v>
      </c>
      <c r="M145" s="41">
        <f t="shared" si="371"/>
        <v>12269</v>
      </c>
      <c r="N145" s="88">
        <f>M145/H145</f>
        <v>0.86074084467517886</v>
      </c>
      <c r="O145" s="91">
        <v>1342</v>
      </c>
      <c r="P145" s="91">
        <f t="shared" si="373"/>
        <v>279</v>
      </c>
      <c r="Q145" s="91">
        <v>15</v>
      </c>
      <c r="R145" s="92">
        <f t="shared" si="374"/>
        <v>0.98894620486366991</v>
      </c>
      <c r="S145" s="93">
        <f t="shared" si="375"/>
        <v>13824</v>
      </c>
      <c r="T145" s="94">
        <f t="shared" si="376"/>
        <v>0.96983302932510174</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9"/>
  <sheetViews>
    <sheetView zoomScaleNormal="100" workbookViewId="0">
      <pane ySplit="1" topLeftCell="A386" activePane="bottomLeft" state="frozen"/>
      <selection pane="bottomLeft" activeCell="A419" sqref="A419"/>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row r="409" spans="1:6" x14ac:dyDescent="0.3">
      <c r="A409" s="102">
        <v>45536</v>
      </c>
      <c r="B409" s="101">
        <v>5618</v>
      </c>
      <c r="C409" s="97" t="s">
        <v>13</v>
      </c>
      <c r="D409" s="97" t="s">
        <v>13</v>
      </c>
      <c r="E409" s="97" t="s">
        <v>13</v>
      </c>
    </row>
    <row r="410" spans="1:6" x14ac:dyDescent="0.3">
      <c r="A410" s="102">
        <v>45566</v>
      </c>
      <c r="B410" s="101">
        <v>5345</v>
      </c>
      <c r="C410" s="97" t="s">
        <v>13</v>
      </c>
      <c r="D410" s="97" t="s">
        <v>13</v>
      </c>
      <c r="E410" s="97" t="s">
        <v>13</v>
      </c>
    </row>
    <row r="411" spans="1:6" x14ac:dyDescent="0.3">
      <c r="A411" s="102">
        <v>45597</v>
      </c>
      <c r="B411" s="101">
        <v>5034</v>
      </c>
      <c r="C411" s="97" t="s">
        <v>13</v>
      </c>
      <c r="D411" s="97" t="s">
        <v>13</v>
      </c>
      <c r="E411" s="97" t="s">
        <v>13</v>
      </c>
    </row>
    <row r="412" spans="1:6" ht="13.5" customHeight="1" x14ac:dyDescent="0.3">
      <c r="A412" s="102">
        <v>45627</v>
      </c>
      <c r="B412" s="101">
        <v>5191</v>
      </c>
      <c r="C412" s="97" t="s">
        <v>13</v>
      </c>
      <c r="D412" s="97" t="s">
        <v>13</v>
      </c>
      <c r="E412" s="97" t="s">
        <v>13</v>
      </c>
    </row>
    <row r="413" spans="1:6" ht="12.65" customHeight="1" x14ac:dyDescent="0.3">
      <c r="A413" s="102">
        <v>45658</v>
      </c>
      <c r="B413" s="101">
        <v>5771</v>
      </c>
      <c r="C413" s="97" t="s">
        <v>13</v>
      </c>
      <c r="D413" s="97" t="s">
        <v>13</v>
      </c>
      <c r="E413" s="97" t="s">
        <v>13</v>
      </c>
    </row>
    <row r="414" spans="1:6" ht="12.65" customHeight="1" x14ac:dyDescent="0.3">
      <c r="A414" s="102">
        <v>45689</v>
      </c>
      <c r="B414" s="101">
        <v>6841</v>
      </c>
      <c r="C414" s="97" t="s">
        <v>13</v>
      </c>
      <c r="D414" s="97" t="s">
        <v>13</v>
      </c>
      <c r="E414" s="97" t="s">
        <v>13</v>
      </c>
    </row>
    <row r="415" spans="1:6" ht="13" customHeight="1" x14ac:dyDescent="0.3">
      <c r="A415" s="102">
        <v>45717</v>
      </c>
      <c r="B415" s="101">
        <v>4963</v>
      </c>
      <c r="C415" s="97" t="s">
        <v>13</v>
      </c>
      <c r="D415" s="97" t="s">
        <v>13</v>
      </c>
      <c r="E415" s="97" t="s">
        <v>13</v>
      </c>
    </row>
    <row r="416" spans="1:6" ht="13" customHeight="1" x14ac:dyDescent="0.3">
      <c r="A416" s="102">
        <v>45748</v>
      </c>
      <c r="B416" s="101">
        <v>3750</v>
      </c>
      <c r="C416" s="97" t="s">
        <v>13</v>
      </c>
      <c r="D416" s="97" t="s">
        <v>13</v>
      </c>
      <c r="E416" s="97" t="s">
        <v>13</v>
      </c>
    </row>
    <row r="417" spans="1:5" ht="13" customHeight="1" x14ac:dyDescent="0.3">
      <c r="A417" s="102">
        <v>45778</v>
      </c>
      <c r="B417" s="101">
        <v>3762</v>
      </c>
      <c r="C417" s="97" t="s">
        <v>13</v>
      </c>
      <c r="D417" s="97" t="s">
        <v>13</v>
      </c>
      <c r="E417" s="97" t="s">
        <v>13</v>
      </c>
    </row>
    <row r="418" spans="1:5" ht="13" customHeight="1" x14ac:dyDescent="0.3">
      <c r="A418" s="102">
        <v>45809</v>
      </c>
      <c r="B418" s="101">
        <v>4577</v>
      </c>
      <c r="C418" s="97" t="s">
        <v>13</v>
      </c>
      <c r="D418" s="97" t="s">
        <v>13</v>
      </c>
      <c r="E418" s="97" t="s">
        <v>13</v>
      </c>
    </row>
    <row r="419" spans="1:5" ht="13" customHeight="1" x14ac:dyDescent="0.3">
      <c r="A419" s="102">
        <v>45839</v>
      </c>
      <c r="B419" s="101">
        <v>5963</v>
      </c>
      <c r="C419" s="97" t="s">
        <v>13</v>
      </c>
      <c r="D419" s="97" t="s">
        <v>13</v>
      </c>
      <c r="E419"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26"/>
  <sheetViews>
    <sheetView zoomScaleNormal="100" workbookViewId="0">
      <pane ySplit="1" topLeftCell="A92" activePane="bottomLeft" state="frozen"/>
      <selection pane="bottomLeft" activeCell="A126" sqref="A126"/>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1042000</v>
      </c>
      <c r="C110" s="109">
        <f t="shared" ref="C110" si="76">B110-B98</f>
        <v>52000</v>
      </c>
      <c r="D110" s="107">
        <f t="shared" ref="D110" si="77">C110/B98</f>
        <v>5.2525252525252523E-2</v>
      </c>
      <c r="E110" s="177">
        <v>1848</v>
      </c>
      <c r="F110" s="114">
        <v>995500</v>
      </c>
      <c r="G110" s="109">
        <f t="shared" si="70"/>
        <v>10500</v>
      </c>
      <c r="H110" s="107">
        <f t="shared" si="71"/>
        <v>1.065989847715736E-2</v>
      </c>
      <c r="I110" s="110">
        <v>1886</v>
      </c>
    </row>
    <row r="111" spans="1:9" x14ac:dyDescent="0.3">
      <c r="A111" s="105">
        <v>45413</v>
      </c>
      <c r="B111" s="116">
        <v>1010000</v>
      </c>
      <c r="C111" s="109">
        <f t="shared" ref="C111" si="78">B111-B99</f>
        <v>18112</v>
      </c>
      <c r="D111" s="107">
        <f t="shared" ref="D111" si="79">C111/B99</f>
        <v>1.8260126143274241E-2</v>
      </c>
      <c r="E111" s="177">
        <v>1986</v>
      </c>
      <c r="F111" s="114">
        <v>1001000</v>
      </c>
      <c r="G111" s="109">
        <f t="shared" si="70"/>
        <v>1000</v>
      </c>
      <c r="H111" s="107">
        <f t="shared" si="71"/>
        <v>1E-3</v>
      </c>
      <c r="I111" s="110">
        <v>1908</v>
      </c>
    </row>
    <row r="112" spans="1:9" x14ac:dyDescent="0.3">
      <c r="A112" s="105">
        <v>45444</v>
      </c>
      <c r="B112" s="116">
        <v>1025000</v>
      </c>
      <c r="C112" s="109">
        <f t="shared" ref="C112" si="80">B112-B100</f>
        <v>25000</v>
      </c>
      <c r="D112" s="107">
        <f t="shared" ref="D112" si="81">C112/B100</f>
        <v>2.5000000000000001E-2</v>
      </c>
      <c r="E112" s="177">
        <v>1506</v>
      </c>
      <c r="F112" s="114">
        <v>950000</v>
      </c>
      <c r="G112" s="109">
        <f t="shared" si="70"/>
        <v>-40000</v>
      </c>
      <c r="H112" s="107">
        <f t="shared" si="71"/>
        <v>-4.0404040404040407E-2</v>
      </c>
      <c r="I112" s="110">
        <v>1614</v>
      </c>
    </row>
    <row r="113" spans="1:9" x14ac:dyDescent="0.3">
      <c r="A113" s="105">
        <v>45474</v>
      </c>
      <c r="B113" s="116">
        <v>950000</v>
      </c>
      <c r="C113" s="109">
        <f t="shared" ref="C113:C118" si="82">B113-B101</f>
        <v>-40000</v>
      </c>
      <c r="D113" s="107">
        <f t="shared" ref="D113:D118" si="83">C113/B101</f>
        <v>-4.0404040404040407E-2</v>
      </c>
      <c r="E113" s="177">
        <v>1908</v>
      </c>
      <c r="F113" s="114">
        <v>950000</v>
      </c>
      <c r="G113" s="109">
        <f t="shared" ref="G113:G118" si="84">F113-F101</f>
        <v>-58000</v>
      </c>
      <c r="H113" s="107">
        <f t="shared" ref="H113:H118" si="85">G113/F101</f>
        <v>-5.7539682539682536E-2</v>
      </c>
      <c r="I113" s="110">
        <v>1997</v>
      </c>
    </row>
    <row r="114" spans="1:9" x14ac:dyDescent="0.3">
      <c r="A114" s="105">
        <v>45505</v>
      </c>
      <c r="B114" s="116">
        <v>952000</v>
      </c>
      <c r="C114" s="109">
        <f t="shared" si="82"/>
        <v>-48500</v>
      </c>
      <c r="D114" s="107">
        <f t="shared" si="83"/>
        <v>-4.847576211894053E-2</v>
      </c>
      <c r="E114" s="177">
        <v>1985</v>
      </c>
      <c r="F114" s="114">
        <v>950000</v>
      </c>
      <c r="G114" s="109">
        <f t="shared" si="84"/>
        <v>-38000</v>
      </c>
      <c r="H114" s="107">
        <f t="shared" si="85"/>
        <v>-3.8461538461538464E-2</v>
      </c>
      <c r="I114" s="110">
        <v>1974</v>
      </c>
    </row>
    <row r="115" spans="1:9" x14ac:dyDescent="0.3">
      <c r="A115" s="105">
        <v>45536</v>
      </c>
      <c r="B115" s="116">
        <v>970000</v>
      </c>
      <c r="C115" s="109">
        <f t="shared" si="82"/>
        <v>-52500</v>
      </c>
      <c r="D115" s="107">
        <f t="shared" si="83"/>
        <v>-5.1344743276283619E-2</v>
      </c>
      <c r="E115" s="177">
        <v>1980</v>
      </c>
      <c r="F115" s="114">
        <v>955000</v>
      </c>
      <c r="G115" s="109">
        <f t="shared" si="84"/>
        <v>-45000</v>
      </c>
      <c r="H115" s="107">
        <f t="shared" si="85"/>
        <v>-4.4999999999999998E-2</v>
      </c>
      <c r="I115" s="110">
        <v>2026</v>
      </c>
    </row>
    <row r="116" spans="1:9" x14ac:dyDescent="0.3">
      <c r="A116" s="105">
        <v>45566</v>
      </c>
      <c r="B116" s="116">
        <v>1000000</v>
      </c>
      <c r="C116" s="109">
        <f t="shared" si="82"/>
        <v>-45000</v>
      </c>
      <c r="D116" s="107">
        <f t="shared" si="83"/>
        <v>-4.3062200956937802E-2</v>
      </c>
      <c r="E116" s="177">
        <v>2272</v>
      </c>
      <c r="F116" s="114">
        <v>955000</v>
      </c>
      <c r="G116" s="109">
        <f t="shared" si="84"/>
        <v>-36000</v>
      </c>
      <c r="H116" s="107">
        <f t="shared" si="85"/>
        <v>-3.6326942482341071E-2</v>
      </c>
      <c r="I116" s="110">
        <v>1919</v>
      </c>
    </row>
    <row r="117" spans="1:9" x14ac:dyDescent="0.3">
      <c r="A117" s="105">
        <v>45597</v>
      </c>
      <c r="B117" s="116">
        <v>1027000</v>
      </c>
      <c r="C117" s="109">
        <f t="shared" si="82"/>
        <v>-28000</v>
      </c>
      <c r="D117" s="107">
        <f t="shared" si="83"/>
        <v>-2.6540284360189573E-2</v>
      </c>
      <c r="E117" s="177">
        <v>2332</v>
      </c>
      <c r="F117" s="114">
        <v>1005000</v>
      </c>
      <c r="G117" s="109">
        <f t="shared" si="84"/>
        <v>-45000</v>
      </c>
      <c r="H117" s="107">
        <f t="shared" si="85"/>
        <v>-4.2857142857142858E-2</v>
      </c>
      <c r="I117" s="110">
        <v>2015</v>
      </c>
    </row>
    <row r="118" spans="1:9" x14ac:dyDescent="0.3">
      <c r="A118" s="105">
        <v>45627</v>
      </c>
      <c r="B118" s="116">
        <v>1006000</v>
      </c>
      <c r="C118" s="109">
        <f t="shared" si="82"/>
        <v>-39000</v>
      </c>
      <c r="D118" s="107">
        <f t="shared" si="83"/>
        <v>-3.7320574162679428E-2</v>
      </c>
      <c r="E118" s="177">
        <v>1809</v>
      </c>
      <c r="F118" s="114">
        <v>990000</v>
      </c>
      <c r="G118" s="109">
        <f t="shared" si="84"/>
        <v>-30000</v>
      </c>
      <c r="H118" s="107">
        <f t="shared" si="85"/>
        <v>-2.9411764705882353E-2</v>
      </c>
      <c r="I118" s="110">
        <v>1874</v>
      </c>
    </row>
    <row r="119" spans="1:9" x14ac:dyDescent="0.3">
      <c r="A119" s="105">
        <v>45658</v>
      </c>
      <c r="B119" s="116">
        <v>949000</v>
      </c>
      <c r="C119" s="109">
        <f t="shared" ref="C119:C121" si="86">B119-B107</f>
        <v>-28000</v>
      </c>
      <c r="D119" s="107">
        <f t="shared" ref="D119:D121" si="87">C119/B107</f>
        <v>-2.8659160696008188E-2</v>
      </c>
      <c r="E119" s="177">
        <v>906</v>
      </c>
      <c r="F119" s="114">
        <v>960000</v>
      </c>
      <c r="G119" s="109">
        <f t="shared" ref="G119:G121" si="88">F119-F107</f>
        <v>10000</v>
      </c>
      <c r="H119" s="107">
        <f t="shared" ref="H119:H121" si="89">G119/F107</f>
        <v>1.0526315789473684E-2</v>
      </c>
      <c r="I119" s="110">
        <v>1195</v>
      </c>
    </row>
    <row r="120" spans="1:9" x14ac:dyDescent="0.3">
      <c r="A120" s="105">
        <v>45689</v>
      </c>
      <c r="B120" s="116">
        <v>1002000</v>
      </c>
      <c r="C120" s="109">
        <f t="shared" si="86"/>
        <v>-18000</v>
      </c>
      <c r="D120" s="107">
        <f t="shared" si="87"/>
        <v>-1.7647058823529412E-2</v>
      </c>
      <c r="E120" s="177">
        <v>1880</v>
      </c>
      <c r="F120" s="114">
        <v>1020000</v>
      </c>
      <c r="G120" s="109">
        <f t="shared" si="88"/>
        <v>-12000</v>
      </c>
      <c r="H120" s="107">
        <f t="shared" si="89"/>
        <v>-1.1627906976744186E-2</v>
      </c>
      <c r="I120" s="110">
        <v>2311</v>
      </c>
    </row>
    <row r="121" spans="1:9" x14ac:dyDescent="0.3">
      <c r="A121" s="105">
        <v>45717</v>
      </c>
      <c r="B121" s="116">
        <v>1040000</v>
      </c>
      <c r="C121" s="109">
        <f t="shared" si="86"/>
        <v>-30000</v>
      </c>
      <c r="D121" s="107">
        <f t="shared" si="87"/>
        <v>-2.8037383177570093E-2</v>
      </c>
      <c r="E121" s="177">
        <v>2428</v>
      </c>
      <c r="F121" s="114">
        <v>1035000</v>
      </c>
      <c r="G121" s="109">
        <f t="shared" si="88"/>
        <v>-12500</v>
      </c>
      <c r="H121" s="107">
        <f t="shared" si="89"/>
        <v>-1.1933174224343675E-2</v>
      </c>
      <c r="I121" s="110">
        <v>2724</v>
      </c>
    </row>
    <row r="122" spans="1:9" x14ac:dyDescent="0.3">
      <c r="A122" s="105">
        <v>45748</v>
      </c>
      <c r="B122" s="116">
        <v>1000000</v>
      </c>
      <c r="C122" s="109">
        <f t="shared" ref="C122" si="90">B122-B110</f>
        <v>-42000</v>
      </c>
      <c r="D122" s="107">
        <f t="shared" ref="D122" si="91">C122/B110</f>
        <v>-4.0307101727447218E-2</v>
      </c>
      <c r="E122" s="177">
        <v>2065</v>
      </c>
      <c r="F122" s="114">
        <v>1000000</v>
      </c>
      <c r="G122" s="109">
        <f t="shared" ref="G122" si="92">F122-F110</f>
        <v>4500</v>
      </c>
      <c r="H122" s="107">
        <f t="shared" ref="H122" si="93">G122/F110</f>
        <v>4.5203415369161224E-3</v>
      </c>
      <c r="I122" s="110">
        <v>2301</v>
      </c>
    </row>
    <row r="123" spans="1:9" x14ac:dyDescent="0.3">
      <c r="A123" s="105">
        <v>45778</v>
      </c>
      <c r="B123" s="116">
        <v>980000</v>
      </c>
      <c r="C123" s="109">
        <f t="shared" ref="C123" si="94">B123-B111</f>
        <v>-30000</v>
      </c>
      <c r="D123" s="107">
        <f t="shared" ref="D123" si="95">C123/B111</f>
        <v>-2.9702970297029702E-2</v>
      </c>
      <c r="E123" s="177">
        <v>2171</v>
      </c>
      <c r="F123" s="181">
        <v>957750</v>
      </c>
      <c r="G123" s="109">
        <f t="shared" ref="G123" si="96">F123-F111</f>
        <v>-43250</v>
      </c>
      <c r="H123" s="107">
        <f t="shared" ref="H123" si="97">G123/F111</f>
        <v>-4.3206793206793208E-2</v>
      </c>
      <c r="I123" s="180">
        <v>2252</v>
      </c>
    </row>
    <row r="124" spans="1:9" x14ac:dyDescent="0.3">
      <c r="A124" s="105">
        <v>45809</v>
      </c>
      <c r="B124" s="116">
        <v>990000</v>
      </c>
      <c r="C124" s="109">
        <f t="shared" ref="C124" si="98">B124-B112</f>
        <v>-35000</v>
      </c>
      <c r="D124" s="107">
        <f t="shared" ref="D124" si="99">C124/B112</f>
        <v>-3.4146341463414637E-2</v>
      </c>
      <c r="E124" s="177">
        <v>1821</v>
      </c>
      <c r="F124" s="181">
        <v>950000</v>
      </c>
      <c r="G124" s="109">
        <f t="shared" ref="G124" si="100">F124-F112</f>
        <v>0</v>
      </c>
      <c r="H124" s="107">
        <f t="shared" ref="H124" si="101">G124/F112</f>
        <v>0</v>
      </c>
      <c r="I124" s="180">
        <v>1895</v>
      </c>
    </row>
    <row r="125" spans="1:9" x14ac:dyDescent="0.3">
      <c r="A125" s="105">
        <v>45839</v>
      </c>
      <c r="B125" s="116">
        <v>970000</v>
      </c>
      <c r="C125" s="109">
        <f t="shared" ref="C125" si="102">B125-B113</f>
        <v>20000</v>
      </c>
      <c r="D125" s="107">
        <f t="shared" ref="D125" si="103">C125/B113</f>
        <v>2.1052631578947368E-2</v>
      </c>
      <c r="E125" s="177">
        <v>2035</v>
      </c>
      <c r="F125" s="181">
        <v>935000</v>
      </c>
      <c r="G125" s="109">
        <f t="shared" ref="G125" si="104">F125-F113</f>
        <v>-15000</v>
      </c>
      <c r="H125" s="107">
        <f t="shared" ref="H125" si="105">G125/F113</f>
        <v>-1.5789473684210527E-2</v>
      </c>
      <c r="I125" s="180">
        <v>1436</v>
      </c>
    </row>
    <row r="126" spans="1:9" x14ac:dyDescent="0.3">
      <c r="A126" s="105">
        <v>45870</v>
      </c>
      <c r="B126" s="116">
        <v>964000</v>
      </c>
      <c r="C126" s="109">
        <f t="shared" ref="C126" si="106">B126-B114</f>
        <v>12000</v>
      </c>
      <c r="D126" s="107">
        <f t="shared" ref="D126" si="107">C126/B114</f>
        <v>1.2605042016806723E-2</v>
      </c>
      <c r="E126" s="177">
        <v>1814</v>
      </c>
      <c r="F126" s="181">
        <v>911649.5</v>
      </c>
      <c r="G126" s="109">
        <f t="shared" ref="G126" si="108">F126-F114</f>
        <v>-38350.5</v>
      </c>
      <c r="H126" s="107">
        <f t="shared" ref="H126" si="109">G126/F114</f>
        <v>-4.0368947368421053E-2</v>
      </c>
      <c r="I126" s="180">
        <v>372</v>
      </c>
    </row>
  </sheetData>
  <conditionalFormatting sqref="C14:C126">
    <cfRule type="colorScale" priority="24">
      <colorScale>
        <cfvo type="min"/>
        <cfvo type="num" val="0"/>
        <cfvo type="max"/>
        <color rgb="FFF8696B"/>
        <color rgb="FFFCFCFF"/>
        <color rgb="FF63BE7B"/>
      </colorScale>
    </cfRule>
  </conditionalFormatting>
  <conditionalFormatting sqref="D14:D126">
    <cfRule type="colorScale" priority="25">
      <colorScale>
        <cfvo type="min"/>
        <cfvo type="num" val="0"/>
        <cfvo type="max"/>
        <color rgb="FFF8696B"/>
        <color rgb="FFFCFCFF"/>
        <color rgb="FF63BE7B"/>
      </colorScale>
    </cfRule>
  </conditionalFormatting>
  <conditionalFormatting sqref="E14:E126">
    <cfRule type="colorScale" priority="1">
      <colorScale>
        <cfvo type="min"/>
        <cfvo type="max"/>
        <color rgb="FFFCFCFF"/>
        <color rgb="FF63BE7B"/>
      </colorScale>
    </cfRule>
  </conditionalFormatting>
  <conditionalFormatting sqref="G14:G126">
    <cfRule type="colorScale" priority="26">
      <colorScale>
        <cfvo type="min"/>
        <cfvo type="num" val="0"/>
        <cfvo type="max"/>
        <color rgb="FFF8696B"/>
        <color rgb="FFFCFCFF"/>
        <color rgb="FF63BE7B"/>
      </colorScale>
    </cfRule>
  </conditionalFormatting>
  <conditionalFormatting sqref="H14:H126">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2025-09-26T04:50:34Z</dcterms:modified>
</cp:coreProperties>
</file>