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8_{FDE40A54-6B86-4594-B6E2-2B8E42AE7776}" xr6:coauthVersionLast="47" xr6:coauthVersionMax="47" xr10:uidLastSave="{00000000-0000-0000-0000-000000000000}"/>
  <bookViews>
    <workbookView xWindow="28680" yWindow="-120" windowWidth="29040" windowHeight="15720"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151" i="4" l="1"/>
  <c r="T151" i="4" s="1"/>
  <c r="M151" i="4"/>
  <c r="N151" i="4" s="1"/>
  <c r="P151" i="4"/>
  <c r="R151" i="4"/>
  <c r="L151" i="4"/>
  <c r="E151" i="4"/>
  <c r="F151" i="4"/>
  <c r="H151" i="4"/>
  <c r="I151" i="4"/>
  <c r="D151" i="4"/>
  <c r="E158" i="3"/>
  <c r="D158" i="3"/>
  <c r="C158" i="3"/>
  <c r="I158" i="3"/>
  <c r="W158" i="2"/>
  <c r="BN171" i="1"/>
  <c r="BM171" i="1"/>
  <c r="BL171" i="1"/>
  <c r="BA171" i="1"/>
  <c r="BB171" i="1"/>
  <c r="BC171" i="1"/>
  <c r="BD171" i="1"/>
  <c r="BE171" i="1" s="1"/>
  <c r="AX171" i="1"/>
  <c r="AY171" i="1"/>
  <c r="AZ171" i="1"/>
  <c r="AT171" i="1" a="1"/>
  <c r="AT171" i="1" s="1"/>
  <c r="AS171" i="1"/>
  <c r="AK171" i="1"/>
  <c r="AL171" i="1" s="1"/>
  <c r="AN171" i="1"/>
  <c r="AR171" i="1"/>
  <c r="AJ171" i="1"/>
  <c r="AP171" i="1"/>
  <c r="AH171" i="1"/>
  <c r="AG171" i="1"/>
  <c r="AB171" i="1"/>
  <c r="AF171" i="1"/>
  <c r="AE171" i="1"/>
  <c r="AD171" i="1"/>
  <c r="AC171" i="1"/>
  <c r="W171" i="1"/>
  <c r="N171" i="1"/>
  <c r="M171" i="1"/>
  <c r="L171" i="1"/>
  <c r="K171" i="1"/>
  <c r="J171" i="1"/>
  <c r="I171" i="1"/>
  <c r="F171" i="1"/>
  <c r="P171" i="1" s="1"/>
  <c r="O171" i="1"/>
  <c r="R171" i="1"/>
  <c r="G171" i="1"/>
  <c r="H171" i="1"/>
  <c r="H132" i="6"/>
  <c r="G132" i="6"/>
  <c r="C132" i="6"/>
  <c r="D132" i="6"/>
  <c r="I170" i="1"/>
  <c r="L170" i="1" s="1"/>
  <c r="C131" i="6"/>
  <c r="D131" i="6" s="1"/>
  <c r="G131" i="6"/>
  <c r="H131" i="6" s="1"/>
  <c r="S150" i="4"/>
  <c r="P150" i="4"/>
  <c r="M150" i="4"/>
  <c r="I150" i="4"/>
  <c r="F150" i="4"/>
  <c r="D150" i="4"/>
  <c r="E150" i="4"/>
  <c r="H150" i="4"/>
  <c r="L150" i="4"/>
  <c r="R150" i="4"/>
  <c r="D157" i="3"/>
  <c r="C157" i="3"/>
  <c r="E157" i="3"/>
  <c r="I157" i="3"/>
  <c r="W157" i="2"/>
  <c r="AE170" i="1"/>
  <c r="BM170" i="1"/>
  <c r="BA170" i="1"/>
  <c r="BB170" i="1"/>
  <c r="BC170" i="1"/>
  <c r="BD170" i="1"/>
  <c r="AY170" i="1"/>
  <c r="AX170" i="1"/>
  <c r="AD170" i="1"/>
  <c r="AC170" i="1"/>
  <c r="O170" i="1"/>
  <c r="N170" i="1"/>
  <c r="M170" i="1"/>
  <c r="K170" i="1"/>
  <c r="J170" i="1"/>
  <c r="H170" i="1"/>
  <c r="G170" i="1"/>
  <c r="F170" i="1"/>
  <c r="W170" i="1"/>
  <c r="AB170" i="1"/>
  <c r="AF170" i="1"/>
  <c r="AJ170" i="1"/>
  <c r="AK170" i="1"/>
  <c r="AL170" i="1"/>
  <c r="AN170" i="1"/>
  <c r="AP170" i="1"/>
  <c r="AR170" i="1"/>
  <c r="AS170" i="1"/>
  <c r="AT170" i="1" s="1" a="1"/>
  <c r="AT170" i="1" s="1"/>
  <c r="C130" i="6"/>
  <c r="D130" i="6" s="1"/>
  <c r="G130" i="6"/>
  <c r="H130" i="6" s="1"/>
  <c r="T149" i="4"/>
  <c r="S149" i="4"/>
  <c r="P149" i="4"/>
  <c r="R149" i="4"/>
  <c r="N149" i="4"/>
  <c r="M149" i="4"/>
  <c r="L149" i="4"/>
  <c r="I149" i="4"/>
  <c r="H149" i="4"/>
  <c r="F149" i="4"/>
  <c r="E149" i="4"/>
  <c r="D149" i="4"/>
  <c r="I156" i="3"/>
  <c r="E156" i="3"/>
  <c r="D156" i="3"/>
  <c r="C156" i="3"/>
  <c r="W156" i="2"/>
  <c r="BN169" i="1"/>
  <c r="BM169" i="1"/>
  <c r="BL169" i="1"/>
  <c r="BE169" i="1"/>
  <c r="BD169" i="1"/>
  <c r="BC169" i="1"/>
  <c r="BB169" i="1"/>
  <c r="BA169" i="1"/>
  <c r="AX169" i="1"/>
  <c r="AY169" i="1"/>
  <c r="AZ169" i="1"/>
  <c r="AT169" i="1" a="1"/>
  <c r="AT169" i="1" s="1"/>
  <c r="AS169" i="1"/>
  <c r="AR169" i="1"/>
  <c r="AP169" i="1"/>
  <c r="AN169" i="1"/>
  <c r="AL169" i="1"/>
  <c r="AK169" i="1"/>
  <c r="AJ169" i="1"/>
  <c r="AH169" i="1"/>
  <c r="AG169" i="1"/>
  <c r="AB169" i="1"/>
  <c r="AF169" i="1"/>
  <c r="AE169" i="1"/>
  <c r="AD169" i="1"/>
  <c r="AC169" i="1"/>
  <c r="W169" i="1"/>
  <c r="N169" i="1"/>
  <c r="M169" i="1"/>
  <c r="L169" i="1"/>
  <c r="K169" i="1"/>
  <c r="J169" i="1"/>
  <c r="I169" i="1"/>
  <c r="F169" i="1"/>
  <c r="Q169" i="1" s="1"/>
  <c r="O169" i="1"/>
  <c r="P169" i="1"/>
  <c r="R169" i="1"/>
  <c r="G169" i="1"/>
  <c r="H169" i="1"/>
  <c r="G129" i="6"/>
  <c r="H129" i="6" s="1"/>
  <c r="T148" i="4"/>
  <c r="S148" i="4"/>
  <c r="P148" i="4"/>
  <c r="R148" i="4"/>
  <c r="N148" i="4"/>
  <c r="M148" i="4"/>
  <c r="L148" i="4"/>
  <c r="I148" i="4"/>
  <c r="H148" i="4"/>
  <c r="E148" i="4"/>
  <c r="F148" i="4"/>
  <c r="D148" i="4"/>
  <c r="I155" i="3"/>
  <c r="C155" i="3"/>
  <c r="D155" i="3"/>
  <c r="E155" i="3" s="1"/>
  <c r="W155" i="2"/>
  <c r="BN168" i="1"/>
  <c r="BM168" i="1"/>
  <c r="BL168" i="1"/>
  <c r="BE168" i="1"/>
  <c r="BD168" i="1"/>
  <c r="BC168" i="1"/>
  <c r="BB168" i="1"/>
  <c r="BA168" i="1"/>
  <c r="AX168" i="1"/>
  <c r="AY168" i="1" s="1"/>
  <c r="AT168" i="1" a="1"/>
  <c r="AT168" i="1" s="1"/>
  <c r="AS168" i="1"/>
  <c r="AR168" i="1"/>
  <c r="AP168" i="1"/>
  <c r="AN168" i="1"/>
  <c r="AK168" i="1"/>
  <c r="AL168" i="1" s="1"/>
  <c r="AJ168" i="1"/>
  <c r="C129" i="6"/>
  <c r="D129" i="6" s="1"/>
  <c r="AH168" i="1"/>
  <c r="AG168" i="1"/>
  <c r="AB168" i="1"/>
  <c r="AF168" i="1"/>
  <c r="AD168" i="1"/>
  <c r="AC168" i="1"/>
  <c r="AE168" i="1"/>
  <c r="W168" i="1"/>
  <c r="N168" i="1"/>
  <c r="M168" i="1"/>
  <c r="L168" i="1"/>
  <c r="K168" i="1"/>
  <c r="J168" i="1"/>
  <c r="I168" i="1"/>
  <c r="F168" i="1"/>
  <c r="O168" i="1" s="1"/>
  <c r="P168" i="1"/>
  <c r="R168" i="1"/>
  <c r="G168" i="1"/>
  <c r="H168" i="1"/>
  <c r="C128" i="6"/>
  <c r="D128" i="6"/>
  <c r="G128" i="6"/>
  <c r="H128" i="6" s="1"/>
  <c r="E147" i="4"/>
  <c r="F147" i="4"/>
  <c r="I147" i="4"/>
  <c r="H147" i="4"/>
  <c r="D147" i="4"/>
  <c r="L147" i="4"/>
  <c r="M147" i="4"/>
  <c r="N147" i="4" s="1"/>
  <c r="P147" i="4"/>
  <c r="R147" i="4"/>
  <c r="S147" i="4"/>
  <c r="AK167" i="1"/>
  <c r="C154" i="3"/>
  <c r="D154" i="3"/>
  <c r="E154" i="3" s="1"/>
  <c r="D153" i="3"/>
  <c r="I154" i="3"/>
  <c r="W154" i="2"/>
  <c r="BM167" i="1"/>
  <c r="BL167" i="1"/>
  <c r="AX167" i="1"/>
  <c r="BD167" i="1"/>
  <c r="BC167" i="1"/>
  <c r="BA167" i="1"/>
  <c r="AY167" i="1"/>
  <c r="AS167" i="1"/>
  <c r="AL167" i="1"/>
  <c r="AJ167" i="1"/>
  <c r="AG167" i="1"/>
  <c r="AF167" i="1"/>
  <c r="AE167" i="1"/>
  <c r="AD167" i="1"/>
  <c r="AC167" i="1"/>
  <c r="W167" i="1"/>
  <c r="R167" i="1"/>
  <c r="Q167" i="1"/>
  <c r="P167" i="1"/>
  <c r="O167" i="1"/>
  <c r="N167" i="1"/>
  <c r="M167" i="1"/>
  <c r="L167" i="1"/>
  <c r="K167" i="1"/>
  <c r="J167" i="1"/>
  <c r="I167" i="1"/>
  <c r="H167" i="1"/>
  <c r="G167" i="1"/>
  <c r="F167" i="1"/>
  <c r="AB167" i="1"/>
  <c r="AH167" i="1"/>
  <c r="AN167" i="1"/>
  <c r="AP167" i="1"/>
  <c r="AR167" i="1"/>
  <c r="AT167" i="1" a="1"/>
  <c r="AT167" i="1" s="1"/>
  <c r="BB167" i="1"/>
  <c r="BN167" i="1"/>
  <c r="C127" i="6"/>
  <c r="D127" i="6"/>
  <c r="G127" i="6"/>
  <c r="H127" i="6" s="1"/>
  <c r="S146" i="4"/>
  <c r="P146" i="4"/>
  <c r="N146" i="4"/>
  <c r="M146" i="4"/>
  <c r="L146" i="4"/>
  <c r="I146" i="4"/>
  <c r="H146" i="4"/>
  <c r="F146" i="4"/>
  <c r="E146" i="4"/>
  <c r="D146" i="4"/>
  <c r="T146" i="4"/>
  <c r="R146" i="4"/>
  <c r="I153" i="3"/>
  <c r="E153" i="3"/>
  <c r="C153" i="3"/>
  <c r="W153" i="2"/>
  <c r="BM166" i="1"/>
  <c r="BA166" i="1"/>
  <c r="BB166" i="1"/>
  <c r="BD166" i="1"/>
  <c r="BC166" i="1"/>
  <c r="AY166" i="1"/>
  <c r="AX166" i="1"/>
  <c r="AS166" i="1"/>
  <c r="AK166" i="1"/>
  <c r="AL166" i="1"/>
  <c r="R166" i="1"/>
  <c r="Q166" i="1"/>
  <c r="P166" i="1"/>
  <c r="O166" i="1"/>
  <c r="I166" i="1"/>
  <c r="L166" i="1" s="1"/>
  <c r="H166" i="1"/>
  <c r="G166" i="1"/>
  <c r="F166" i="1"/>
  <c r="W166" i="1"/>
  <c r="AB166" i="1"/>
  <c r="AC166" i="1"/>
  <c r="AD166" i="1"/>
  <c r="AE166" i="1"/>
  <c r="AF166" i="1"/>
  <c r="AJ166" i="1"/>
  <c r="AN166" i="1"/>
  <c r="AP166" i="1"/>
  <c r="AR166" i="1"/>
  <c r="AT166" i="1" a="1"/>
  <c r="AT166" i="1" s="1"/>
  <c r="BA165" i="1"/>
  <c r="C126" i="6"/>
  <c r="D126" i="6" s="1"/>
  <c r="G126" i="6"/>
  <c r="H126" i="6" s="1"/>
  <c r="T145" i="4"/>
  <c r="R145" i="4"/>
  <c r="S145" i="4"/>
  <c r="L145" i="4"/>
  <c r="N145" i="4"/>
  <c r="M145" i="4"/>
  <c r="I145" i="4"/>
  <c r="H145" i="4"/>
  <c r="F145" i="4"/>
  <c r="E145" i="4"/>
  <c r="D145" i="4"/>
  <c r="P145" i="4"/>
  <c r="I152" i="3"/>
  <c r="C152" i="3"/>
  <c r="D152" i="3"/>
  <c r="E152" i="3"/>
  <c r="W152" i="2"/>
  <c r="BM165" i="1"/>
  <c r="BC165" i="1"/>
  <c r="BB165" i="1"/>
  <c r="AX165" i="1"/>
  <c r="AY165" i="1" s="1"/>
  <c r="AS165" i="1"/>
  <c r="AT165" i="1" s="1" a="1"/>
  <c r="AT165" i="1" s="1"/>
  <c r="AR165" i="1"/>
  <c r="AP165" i="1"/>
  <c r="AK165" i="1"/>
  <c r="AL165" i="1" s="1"/>
  <c r="AJ165" i="1"/>
  <c r="AC165" i="1"/>
  <c r="R165" i="1"/>
  <c r="Q165" i="1"/>
  <c r="P165" i="1"/>
  <c r="O165" i="1"/>
  <c r="K165" i="1"/>
  <c r="N165" i="1" s="1"/>
  <c r="H165" i="1"/>
  <c r="G165" i="1"/>
  <c r="F165" i="1"/>
  <c r="W165" i="1"/>
  <c r="AB165" i="1"/>
  <c r="AD165" i="1"/>
  <c r="AE165" i="1"/>
  <c r="AF165" i="1"/>
  <c r="AG165" i="1"/>
  <c r="AN165" i="1"/>
  <c r="AK160" i="1"/>
  <c r="BM164" i="1"/>
  <c r="F164" i="1"/>
  <c r="AK164" i="1"/>
  <c r="AL164" i="1" s="1"/>
  <c r="AG164" i="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H164" i="1"/>
  <c r="G164" i="1"/>
  <c r="W164" i="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BC163" i="1"/>
  <c r="BB163" i="1"/>
  <c r="BA163" i="1"/>
  <c r="AX163" i="1"/>
  <c r="AK163" i="1"/>
  <c r="AL163" i="1" s="1"/>
  <c r="AS163" i="1"/>
  <c r="AT163" i="1" s="1" a="1"/>
  <c r="AT163" i="1" s="1"/>
  <c r="AE163" i="1"/>
  <c r="H163" i="1"/>
  <c r="F163" i="1"/>
  <c r="Q163" i="1" s="1"/>
  <c r="G163" i="1"/>
  <c r="P163" i="1"/>
  <c r="W163" i="1"/>
  <c r="AG163" i="1" s="1"/>
  <c r="AH163" i="1" s="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G162" i="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G161" i="1"/>
  <c r="F161" i="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L160" i="1"/>
  <c r="AR160" i="1"/>
  <c r="AS160" i="1"/>
  <c r="AT160" i="1" s="1" a="1"/>
  <c r="AT160" i="1" s="1"/>
  <c r="BB160" i="1"/>
  <c r="BC160" i="1"/>
  <c r="G160" i="1"/>
  <c r="H160" i="1"/>
  <c r="W160" i="1"/>
  <c r="AB160" i="1"/>
  <c r="AD160" i="1"/>
  <c r="AF160" i="1"/>
  <c r="AJ160" i="1"/>
  <c r="AN160" i="1"/>
  <c r="AP160" i="1"/>
  <c r="AX160" i="1"/>
  <c r="BA160" i="1"/>
  <c r="D121" i="6"/>
  <c r="C121" i="6"/>
  <c r="G121" i="6"/>
  <c r="H121" i="6" s="1"/>
  <c r="I139" i="4"/>
  <c r="I138" i="4"/>
  <c r="K139" i="4"/>
  <c r="D139" i="4"/>
  <c r="E139" i="4"/>
  <c r="H139" i="4"/>
  <c r="L139" i="4"/>
  <c r="M139" i="4"/>
  <c r="P139" i="4"/>
  <c r="R139" i="4"/>
  <c r="S139" i="4"/>
  <c r="C146" i="3"/>
  <c r="D146" i="3"/>
  <c r="I146" i="3"/>
  <c r="W146" i="2"/>
  <c r="AX159" i="1"/>
  <c r="AE159" i="1"/>
  <c r="F159" i="1"/>
  <c r="O159" i="1" s="1"/>
  <c r="G159" i="1"/>
  <c r="H159" i="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F158" i="1"/>
  <c r="O158" i="1" s="1"/>
  <c r="P158" i="1"/>
  <c r="G158" i="1"/>
  <c r="H158" i="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AS157" i="1"/>
  <c r="AT157" i="1" s="1" a="1"/>
  <c r="AT157" i="1" s="1"/>
  <c r="AR157" i="1"/>
  <c r="AP157" i="1"/>
  <c r="AN157" i="1"/>
  <c r="AK157" i="1"/>
  <c r="AL157" i="1" s="1"/>
  <c r="AJ157" i="1"/>
  <c r="AB157" i="1"/>
  <c r="AF157" i="1"/>
  <c r="AE157" i="1"/>
  <c r="AD157" i="1"/>
  <c r="AC157" i="1"/>
  <c r="W157" i="1"/>
  <c r="AG157" i="1" s="1"/>
  <c r="H157" i="1"/>
  <c r="G157" i="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J166" i="1" s="1"/>
  <c r="M166" i="1" s="1"/>
  <c r="F156" i="1"/>
  <c r="H156" i="1"/>
  <c r="K166" i="1" s="1"/>
  <c r="N166" i="1" s="1"/>
  <c r="C117" i="6"/>
  <c r="D117" i="6" s="1"/>
  <c r="G116" i="6"/>
  <c r="H116" i="6" s="1"/>
  <c r="S135" i="4"/>
  <c r="T135" i="4" s="1"/>
  <c r="P135" i="4"/>
  <c r="R135" i="4"/>
  <c r="M135" i="4"/>
  <c r="N135" i="4" s="1"/>
  <c r="K135" i="4"/>
  <c r="L135" i="4"/>
  <c r="I142" i="3"/>
  <c r="C142" i="3"/>
  <c r="D142" i="3"/>
  <c r="E142" i="3" s="1"/>
  <c r="W142" i="2"/>
  <c r="BM155" i="1"/>
  <c r="BA155" i="1"/>
  <c r="BB155" i="1"/>
  <c r="BC155" i="1"/>
  <c r="AX155" i="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BD165" i="1" s="1"/>
  <c r="AS154" i="1"/>
  <c r="AT154" i="1" s="1" a="1"/>
  <c r="AT154" i="1" s="1"/>
  <c r="AR154" i="1"/>
  <c r="AP154" i="1"/>
  <c r="AN154" i="1"/>
  <c r="AJ154" i="1"/>
  <c r="AK154" i="1"/>
  <c r="AL154" i="1" s="1"/>
  <c r="AB154" i="1"/>
  <c r="AF154" i="1"/>
  <c r="AE154" i="1"/>
  <c r="AD154" i="1"/>
  <c r="W154" i="1"/>
  <c r="F154" i="1"/>
  <c r="BL154" i="1" s="1"/>
  <c r="G154" i="1"/>
  <c r="J165" i="1" s="1"/>
  <c r="M165" i="1" s="1"/>
  <c r="H154" i="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Q171" i="1" l="1"/>
  <c r="T150" i="4"/>
  <c r="N150" i="4"/>
  <c r="AG170" i="1"/>
  <c r="AZ170" i="1"/>
  <c r="AH170" i="1"/>
  <c r="R170" i="1"/>
  <c r="Q170" i="1"/>
  <c r="P170" i="1"/>
  <c r="BL170" i="1"/>
  <c r="BE170" i="1"/>
  <c r="AZ168" i="1"/>
  <c r="Q168" i="1"/>
  <c r="T147" i="4"/>
  <c r="AZ167" i="1"/>
  <c r="AY163" i="1"/>
  <c r="AZ163" i="1" s="1"/>
  <c r="AY161" i="1"/>
  <c r="AG166" i="1"/>
  <c r="AH166" i="1" s="1"/>
  <c r="AG154" i="1"/>
  <c r="AH154" i="1" s="1"/>
  <c r="AG158" i="1"/>
  <c r="AH158" i="1" s="1"/>
  <c r="J164" i="1"/>
  <c r="M164" i="1" s="1"/>
  <c r="I164" i="1"/>
  <c r="K164" i="1"/>
  <c r="N164" i="1" s="1"/>
  <c r="I165" i="1"/>
  <c r="L165" i="1" s="1"/>
  <c r="BD164" i="1"/>
  <c r="BL166" i="1"/>
  <c r="AZ166" i="1"/>
  <c r="AH165" i="1"/>
  <c r="BL165" i="1"/>
  <c r="T144" i="4"/>
  <c r="BN164" i="1"/>
  <c r="O164" i="1"/>
  <c r="AY164" i="1"/>
  <c r="AZ164" i="1" s="1"/>
  <c r="L164" i="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BN170" i="1" l="1"/>
  <c r="BE167" i="1"/>
  <c r="BN165" i="1"/>
  <c r="BE165" i="1"/>
  <c r="BN166" i="1"/>
  <c r="BE166" i="1"/>
  <c r="AZ165" i="1"/>
  <c r="BN163" i="1"/>
  <c r="BE164" i="1"/>
  <c r="BE163" i="1"/>
  <c r="BL148" i="1"/>
  <c r="I159" i="1"/>
  <c r="K157" i="1"/>
  <c r="N157" i="1" s="1"/>
  <c r="K158" i="1"/>
  <c r="N158" i="1" s="1"/>
  <c r="BD159" i="1"/>
  <c r="BN162" i="1"/>
  <c r="BD160" i="1"/>
  <c r="Q147" i="1"/>
  <c r="I158" i="1"/>
  <c r="BE162" i="1"/>
  <c r="BD158" i="1"/>
  <c r="BN161" i="1"/>
  <c r="L161"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BE160" i="1" s="1"/>
  <c r="Q149" i="1"/>
  <c r="P149" i="1"/>
  <c r="N128" i="4"/>
  <c r="T128" i="4"/>
  <c r="AG148" i="1"/>
  <c r="AH148" i="1" s="1"/>
  <c r="AY148" i="1"/>
  <c r="BE159" i="1" s="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BE161" i="1" l="1"/>
  <c r="L158" i="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30"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<sst xmlns="http://schemas.openxmlformats.org/spreadsheetml/2006/main" count="3008" uniqueCount="147">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</sst>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09">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4" borderId="0" xfId="1" applyNumberFormat="1" applyFont="1" applyFill="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6" fontId="4" fillId="4" borderId="0" xfId="2" applyNumberFormat="1" applyFont="1" applyFill="1" applyAlignment="1">
      <alignment horizontal="center"/>
    </xf>
    <xf numFmtId="165" fontId="8" fillId="4" borderId="11" xfId="3" applyNumberFormat="1" applyFont="1" applyFill="1" applyBorder="1" applyAlignment="1">
      <alignment horizontal="center"/>
    </xf>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Consented'!$F$147:$F$171</c:f>
              <c:numCache>
                <c:formatCode>General</c:formatCode>
                <c:ptCount val="25"/>
                <c:pt idx="0">
                  <c:v>885</c:v>
                </c:pt>
                <c:pt idx="1">
                  <c:v>1234</c:v>
                </c:pt>
                <c:pt idx="2">
                  <c:v>1259</c:v>
                </c:pt>
                <c:pt idx="3">
                  <c:v>1282</c:v>
                </c:pt>
                <c:pt idx="4">
                  <c:v>1276</c:v>
                </c:pt>
                <c:pt idx="5">
                  <c:v>744</c:v>
                </c:pt>
                <c:pt idx="6">
                  <c:v>1290</c:v>
                </c:pt>
                <c:pt idx="7">
                  <c:v>1228</c:v>
                </c:pt>
                <c:pt idx="8">
                  <c:v>1362</c:v>
                </c:pt>
                <c:pt idx="9">
                  <c:v>1221</c:v>
                </c:pt>
                <c:pt idx="10">
                  <c:v>1206</c:v>
                </c:pt>
                <c:pt idx="11">
                  <c:v>952</c:v>
                </c:pt>
                <c:pt idx="12">
                  <c:v>867</c:v>
                </c:pt>
                <c:pt idx="13">
                  <c:v>1086</c:v>
                </c:pt>
                <c:pt idx="14">
                  <c:v>1535</c:v>
                </c:pt>
                <c:pt idx="15">
                  <c:v>981</c:v>
                </c:pt>
                <c:pt idx="16">
                  <c:v>1392</c:v>
                </c:pt>
                <c:pt idx="17">
                  <c:v>1175</c:v>
                </c:pt>
                <c:pt idx="18">
                  <c:v>1342</c:v>
                </c:pt>
                <c:pt idx="19">
                  <c:v>1376</c:v>
                </c:pt>
                <c:pt idx="20">
                  <c:v>1627</c:v>
                </c:pt>
                <c:pt idx="21">
                  <c:v>1478</c:v>
                </c:pt>
                <c:pt idx="22">
                  <c:v>1441</c:v>
                </c:pt>
                <c:pt idx="23">
                  <c:v>1317</c:v>
                </c:pt>
                <c:pt idx="24">
                  <c:v>1029</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18"/>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FB01-4460-9918-04161694A521}"/>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Created'!$A$127:$A$151</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'Residential Parcels Created'!$J$127:$J$151</c:f>
              <c:numCache>
                <c:formatCode>General</c:formatCode>
                <c:ptCount val="25"/>
                <c:pt idx="0">
                  <c:v>1063</c:v>
                </c:pt>
                <c:pt idx="1">
                  <c:v>1045</c:v>
                </c:pt>
                <c:pt idx="2">
                  <c:v>782</c:v>
                </c:pt>
                <c:pt idx="3">
                  <c:v>1733</c:v>
                </c:pt>
                <c:pt idx="4">
                  <c:v>926</c:v>
                </c:pt>
                <c:pt idx="5">
                  <c:v>1063</c:v>
                </c:pt>
                <c:pt idx="6">
                  <c:v>1125</c:v>
                </c:pt>
                <c:pt idx="7">
                  <c:v>1301</c:v>
                </c:pt>
                <c:pt idx="8">
                  <c:v>944</c:v>
                </c:pt>
                <c:pt idx="9">
                  <c:v>1601</c:v>
                </c:pt>
                <c:pt idx="10">
                  <c:v>551</c:v>
                </c:pt>
                <c:pt idx="11">
                  <c:v>751</c:v>
                </c:pt>
                <c:pt idx="12">
                  <c:v>846</c:v>
                </c:pt>
                <c:pt idx="13">
                  <c:v>1338</c:v>
                </c:pt>
                <c:pt idx="14">
                  <c:v>480</c:v>
                </c:pt>
                <c:pt idx="15">
                  <c:v>1358</c:v>
                </c:pt>
                <c:pt idx="16">
                  <c:v>1021</c:v>
                </c:pt>
                <c:pt idx="17">
                  <c:v>1015</c:v>
                </c:pt>
                <c:pt idx="18">
                  <c:v>1063</c:v>
                </c:pt>
                <c:pt idx="19">
                  <c:v>1115</c:v>
                </c:pt>
                <c:pt idx="20">
                  <c:v>772</c:v>
                </c:pt>
                <c:pt idx="21">
                  <c:v>596</c:v>
                </c:pt>
                <c:pt idx="22">
                  <c:v>875</c:v>
                </c:pt>
                <c:pt idx="23">
                  <c:v>1016</c:v>
                </c:pt>
                <c:pt idx="24">
                  <c:v>1146</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Created'!$A$127:$A$151</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'Residential Parcels Created'!$P$127:$P$151</c:f>
              <c:numCache>
                <c:formatCode>0</c:formatCode>
                <c:ptCount val="25"/>
                <c:pt idx="0">
                  <c:v>61</c:v>
                </c:pt>
                <c:pt idx="1">
                  <c:v>354</c:v>
                </c:pt>
                <c:pt idx="2">
                  <c:v>11</c:v>
                </c:pt>
                <c:pt idx="3">
                  <c:v>43</c:v>
                </c:pt>
                <c:pt idx="4">
                  <c:v>332</c:v>
                </c:pt>
                <c:pt idx="5">
                  <c:v>65</c:v>
                </c:pt>
                <c:pt idx="6">
                  <c:v>299</c:v>
                </c:pt>
                <c:pt idx="7">
                  <c:v>139</c:v>
                </c:pt>
                <c:pt idx="8">
                  <c:v>175</c:v>
                </c:pt>
                <c:pt idx="9">
                  <c:v>100</c:v>
                </c:pt>
                <c:pt idx="10">
                  <c:v>53</c:v>
                </c:pt>
                <c:pt idx="11">
                  <c:v>118</c:v>
                </c:pt>
                <c:pt idx="12">
                  <c:v>121</c:v>
                </c:pt>
                <c:pt idx="13">
                  <c:v>98</c:v>
                </c:pt>
                <c:pt idx="14">
                  <c:v>0</c:v>
                </c:pt>
                <c:pt idx="15">
                  <c:v>55</c:v>
                </c:pt>
                <c:pt idx="16">
                  <c:v>195</c:v>
                </c:pt>
                <c:pt idx="17">
                  <c:v>222</c:v>
                </c:pt>
                <c:pt idx="18">
                  <c:v>279</c:v>
                </c:pt>
                <c:pt idx="19">
                  <c:v>122</c:v>
                </c:pt>
                <c:pt idx="20">
                  <c:v>145</c:v>
                </c:pt>
                <c:pt idx="21">
                  <c:v>739</c:v>
                </c:pt>
                <c:pt idx="22">
                  <c:v>217</c:v>
                </c:pt>
                <c:pt idx="23">
                  <c:v>181</c:v>
                </c:pt>
                <c:pt idx="24">
                  <c:v>210</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dLbl>
              <c:idx val="6"/>
              <c:layout>
                <c:manualLayout>
                  <c:x val="0"/>
                  <c:y val="-4.1375159293120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B01-4460-9918-04161694A521}"/>
                </c:ext>
              </c:extLst>
            </c:dLbl>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Created'!$A$127:$A$151</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'Residential Parcels Created'!$Q$127:$Q$151</c:f>
              <c:numCache>
                <c:formatCode>0</c:formatCode>
                <c:ptCount val="25"/>
                <c:pt idx="0">
                  <c:v>10</c:v>
                </c:pt>
                <c:pt idx="1">
                  <c:v>5</c:v>
                </c:pt>
                <c:pt idx="2">
                  <c:v>78</c:v>
                </c:pt>
                <c:pt idx="3">
                  <c:v>27</c:v>
                </c:pt>
                <c:pt idx="4">
                  <c:v>87</c:v>
                </c:pt>
                <c:pt idx="5">
                  <c:v>147</c:v>
                </c:pt>
                <c:pt idx="6">
                  <c:v>134</c:v>
                </c:pt>
                <c:pt idx="7">
                  <c:v>10</c:v>
                </c:pt>
                <c:pt idx="8">
                  <c:v>12</c:v>
                </c:pt>
                <c:pt idx="9">
                  <c:v>16</c:v>
                </c:pt>
                <c:pt idx="10">
                  <c:v>8</c:v>
                </c:pt>
                <c:pt idx="11">
                  <c:v>10</c:v>
                </c:pt>
                <c:pt idx="12">
                  <c:v>41</c:v>
                </c:pt>
                <c:pt idx="13">
                  <c:v>230</c:v>
                </c:pt>
                <c:pt idx="14">
                  <c:v>30</c:v>
                </c:pt>
                <c:pt idx="15">
                  <c:v>49</c:v>
                </c:pt>
                <c:pt idx="16">
                  <c:v>3</c:v>
                </c:pt>
                <c:pt idx="17">
                  <c:v>6</c:v>
                </c:pt>
                <c:pt idx="18">
                  <c:v>15</c:v>
                </c:pt>
                <c:pt idx="19">
                  <c:v>12</c:v>
                </c:pt>
                <c:pt idx="20">
                  <c:v>73</c:v>
                </c:pt>
                <c:pt idx="21">
                  <c:v>8</c:v>
                </c:pt>
                <c:pt idx="22">
                  <c:v>113</c:v>
                </c:pt>
                <c:pt idx="23">
                  <c:v>4</c:v>
                </c:pt>
                <c:pt idx="24">
                  <c:v>20</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Migration'!$A$365:$A$425</c:f>
              <c:numCache>
                <c:formatCode>mmm\-yy</c:formatCode>
                <c:ptCount val="61"/>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pt idx="36">
                  <c:v>45292</c:v>
                </c:pt>
                <c:pt idx="37">
                  <c:v>45323</c:v>
                </c:pt>
                <c:pt idx="38">
                  <c:v>45352</c:v>
                </c:pt>
                <c:pt idx="39">
                  <c:v>45383</c:v>
                </c:pt>
                <c:pt idx="40">
                  <c:v>45413</c:v>
                </c:pt>
                <c:pt idx="41">
                  <c:v>45444</c:v>
                </c:pt>
                <c:pt idx="42">
                  <c:v>45474</c:v>
                </c:pt>
                <c:pt idx="43">
                  <c:v>45505</c:v>
                </c:pt>
                <c:pt idx="44">
                  <c:v>45536</c:v>
                </c:pt>
                <c:pt idx="45">
                  <c:v>45566</c:v>
                </c:pt>
                <c:pt idx="46">
                  <c:v>45597</c:v>
                </c:pt>
                <c:pt idx="47">
                  <c:v>45627</c:v>
                </c:pt>
                <c:pt idx="48">
                  <c:v>45658</c:v>
                </c:pt>
                <c:pt idx="49">
                  <c:v>45689</c:v>
                </c:pt>
                <c:pt idx="50">
                  <c:v>45717</c:v>
                </c:pt>
                <c:pt idx="51">
                  <c:v>45748</c:v>
                </c:pt>
                <c:pt idx="52">
                  <c:v>45778</c:v>
                </c:pt>
                <c:pt idx="53">
                  <c:v>45809</c:v>
                </c:pt>
                <c:pt idx="54">
                  <c:v>45839</c:v>
                </c:pt>
                <c:pt idx="55">
                  <c:v>45870</c:v>
                </c:pt>
                <c:pt idx="56">
                  <c:v>45901</c:v>
                </c:pt>
                <c:pt idx="57">
                  <c:v>45931</c:v>
                </c:pt>
                <c:pt idx="58">
                  <c:v>45962</c:v>
                </c:pt>
                <c:pt idx="59">
                  <c:v>45992</c:v>
                </c:pt>
                <c:pt idx="60">
                  <c:v>46023</c:v>
                </c:pt>
              </c:numCache>
            </c:numRef>
          </c:cat>
          <c:val>
            <c:numRef>
              <c:f>'P &amp; LR Migration'!$B$365:$B$425</c:f>
              <c:numCache>
                <c:formatCode>#,##0</c:formatCode>
                <c:ptCount val="61"/>
                <c:pt idx="0">
                  <c:v>1595</c:v>
                </c:pt>
                <c:pt idx="1">
                  <c:v>1598</c:v>
                </c:pt>
                <c:pt idx="2">
                  <c:v>1814</c:v>
                </c:pt>
                <c:pt idx="3">
                  <c:v>2070</c:v>
                </c:pt>
                <c:pt idx="4">
                  <c:v>1893</c:v>
                </c:pt>
                <c:pt idx="5">
                  <c:v>1796</c:v>
                </c:pt>
                <c:pt idx="6">
                  <c:v>2152</c:v>
                </c:pt>
                <c:pt idx="7">
                  <c:v>1183</c:v>
                </c:pt>
                <c:pt idx="8">
                  <c:v>995</c:v>
                </c:pt>
                <c:pt idx="9">
                  <c:v>1292</c:v>
                </c:pt>
                <c:pt idx="10">
                  <c:v>1408</c:v>
                </c:pt>
                <c:pt idx="11">
                  <c:v>2012</c:v>
                </c:pt>
                <c:pt idx="12">
                  <c:v>1315</c:v>
                </c:pt>
                <c:pt idx="13">
                  <c:v>949</c:v>
                </c:pt>
                <c:pt idx="14">
                  <c:v>2879</c:v>
                </c:pt>
                <c:pt idx="15">
                  <c:v>2799</c:v>
                </c:pt>
                <c:pt idx="16">
                  <c:v>2622</c:v>
                </c:pt>
                <c:pt idx="17">
                  <c:v>2980</c:v>
                </c:pt>
                <c:pt idx="18">
                  <c:v>4102</c:v>
                </c:pt>
                <c:pt idx="19">
                  <c:v>4125</c:v>
                </c:pt>
                <c:pt idx="20">
                  <c:v>5869</c:v>
                </c:pt>
                <c:pt idx="21">
                  <c:v>5185</c:v>
                </c:pt>
                <c:pt idx="22">
                  <c:v>6414</c:v>
                </c:pt>
                <c:pt idx="23">
                  <c:v>5966</c:v>
                </c:pt>
                <c:pt idx="24">
                  <c:v>6263</c:v>
                </c:pt>
                <c:pt idx="25">
                  <c:v>9975</c:v>
                </c:pt>
                <c:pt idx="26">
                  <c:v>9698</c:v>
                </c:pt>
                <c:pt idx="27">
                  <c:v>7095</c:v>
                </c:pt>
                <c:pt idx="28">
                  <c:v>7531</c:v>
                </c:pt>
                <c:pt idx="29">
                  <c:v>7630</c:v>
                </c:pt>
                <c:pt idx="30">
                  <c:v>7262</c:v>
                </c:pt>
                <c:pt idx="31">
                  <c:v>8408</c:v>
                </c:pt>
                <c:pt idx="32">
                  <c:v>8378</c:v>
                </c:pt>
                <c:pt idx="33">
                  <c:v>6672</c:v>
                </c:pt>
                <c:pt idx="34">
                  <c:v>6627</c:v>
                </c:pt>
                <c:pt idx="35">
                  <c:v>5795</c:v>
                </c:pt>
                <c:pt idx="36">
                  <c:v>6074</c:v>
                </c:pt>
                <c:pt idx="37">
                  <c:v>6512</c:v>
                </c:pt>
                <c:pt idx="38">
                  <c:v>5764</c:v>
                </c:pt>
                <c:pt idx="39">
                  <c:v>4622</c:v>
                </c:pt>
                <c:pt idx="40">
                  <c:v>4131</c:v>
                </c:pt>
                <c:pt idx="41">
                  <c:v>4883</c:v>
                </c:pt>
                <c:pt idx="42">
                  <c:v>6233</c:v>
                </c:pt>
                <c:pt idx="43">
                  <c:v>4688</c:v>
                </c:pt>
                <c:pt idx="44">
                  <c:v>5618</c:v>
                </c:pt>
                <c:pt idx="45">
                  <c:v>5345</c:v>
                </c:pt>
                <c:pt idx="46">
                  <c:v>5034</c:v>
                </c:pt>
                <c:pt idx="47">
                  <c:v>5191</c:v>
                </c:pt>
                <c:pt idx="48">
                  <c:v>5771</c:v>
                </c:pt>
                <c:pt idx="49">
                  <c:v>6841</c:v>
                </c:pt>
                <c:pt idx="50">
                  <c:v>4963</c:v>
                </c:pt>
                <c:pt idx="51">
                  <c:v>3750</c:v>
                </c:pt>
                <c:pt idx="52">
                  <c:v>3762</c:v>
                </c:pt>
                <c:pt idx="53">
                  <c:v>4577</c:v>
                </c:pt>
                <c:pt idx="54">
                  <c:v>5963</c:v>
                </c:pt>
                <c:pt idx="55">
                  <c:v>4338</c:v>
                </c:pt>
                <c:pt idx="56">
                  <c:v>5910</c:v>
                </c:pt>
                <c:pt idx="57">
                  <c:v>5084</c:v>
                </c:pt>
                <c:pt idx="58">
                  <c:v>4942</c:v>
                </c:pt>
                <c:pt idx="59">
                  <c:v>4869</c:v>
                </c:pt>
                <c:pt idx="60">
                  <c:v>5977</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REINZ Sales Count</c:v>
                </c:pt>
              </c:strCache>
            </c:strRef>
          </c:tx>
          <c:spPr>
            <a:solidFill>
              <a:schemeClr val="bg1">
                <a:lumMod val="85000"/>
              </a:schemeClr>
            </a:solidFill>
          </c:spPr>
          <c:invertIfNegative val="0"/>
          <c:cat>
            <c:numRef>
              <c:f>'Residential Median Prices'!$A$72:$A$132</c:f>
              <c:numCache>
                <c:formatCode>mmm\-yy</c:formatCode>
                <c:ptCount val="61"/>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pt idx="48">
                  <c:v>45689</c:v>
                </c:pt>
                <c:pt idx="49">
                  <c:v>45717</c:v>
                </c:pt>
                <c:pt idx="50">
                  <c:v>45748</c:v>
                </c:pt>
                <c:pt idx="51">
                  <c:v>45778</c:v>
                </c:pt>
                <c:pt idx="52">
                  <c:v>45809</c:v>
                </c:pt>
                <c:pt idx="53">
                  <c:v>45839</c:v>
                </c:pt>
                <c:pt idx="54">
                  <c:v>45870</c:v>
                </c:pt>
                <c:pt idx="55">
                  <c:v>45901</c:v>
                </c:pt>
                <c:pt idx="56">
                  <c:v>45931</c:v>
                </c:pt>
                <c:pt idx="57">
                  <c:v>45962</c:v>
                </c:pt>
                <c:pt idx="58">
                  <c:v>45992</c:v>
                </c:pt>
                <c:pt idx="59">
                  <c:v>46023</c:v>
                </c:pt>
                <c:pt idx="60">
                  <c:v>46054</c:v>
                </c:pt>
              </c:numCache>
            </c:numRef>
          </c:cat>
          <c:val>
            <c:numRef>
              <c:f>'Residential Median Prices'!$E$72:$E$132</c:f>
              <c:numCache>
                <c:formatCode>General</c:formatCode>
                <c:ptCount val="61"/>
                <c:pt idx="0">
                  <c:v>2912</c:v>
                </c:pt>
                <c:pt idx="1">
                  <c:v>4013</c:v>
                </c:pt>
                <c:pt idx="2">
                  <c:v>2682</c:v>
                </c:pt>
                <c:pt idx="3">
                  <c:v>2834</c:v>
                </c:pt>
                <c:pt idx="4">
                  <c:v>2853</c:v>
                </c:pt>
                <c:pt idx="5">
                  <c:v>2767</c:v>
                </c:pt>
                <c:pt idx="6">
                  <c:v>2418</c:v>
                </c:pt>
                <c:pt idx="7">
                  <c:v>1410</c:v>
                </c:pt>
                <c:pt idx="8">
                  <c:v>2688</c:v>
                </c:pt>
                <c:pt idx="9">
                  <c:v>3182</c:v>
                </c:pt>
                <c:pt idx="10">
                  <c:v>2411</c:v>
                </c:pt>
                <c:pt idx="11">
                  <c:v>1346</c:v>
                </c:pt>
                <c:pt idx="12">
                  <c:v>1789</c:v>
                </c:pt>
                <c:pt idx="13">
                  <c:v>2412</c:v>
                </c:pt>
                <c:pt idx="14">
                  <c:v>1634</c:v>
                </c:pt>
                <c:pt idx="15">
                  <c:v>1872</c:v>
                </c:pt>
                <c:pt idx="16">
                  <c:v>1709</c:v>
                </c:pt>
                <c:pt idx="17">
                  <c:v>1485</c:v>
                </c:pt>
                <c:pt idx="18">
                  <c:v>1539</c:v>
                </c:pt>
                <c:pt idx="19">
                  <c:v>1700</c:v>
                </c:pt>
                <c:pt idx="20">
                  <c:v>1632</c:v>
                </c:pt>
                <c:pt idx="21">
                  <c:v>1847</c:v>
                </c:pt>
                <c:pt idx="22">
                  <c:v>1372</c:v>
                </c:pt>
                <c:pt idx="23">
                  <c:v>961</c:v>
                </c:pt>
                <c:pt idx="24">
                  <c:v>1102</c:v>
                </c:pt>
                <c:pt idx="25">
                  <c:v>1890</c:v>
                </c:pt>
                <c:pt idx="26">
                  <c:v>1306</c:v>
                </c:pt>
                <c:pt idx="27">
                  <c:v>1834</c:v>
                </c:pt>
                <c:pt idx="28">
                  <c:v>1945</c:v>
                </c:pt>
                <c:pt idx="29">
                  <c:v>1695</c:v>
                </c:pt>
                <c:pt idx="30">
                  <c:v>1868</c:v>
                </c:pt>
                <c:pt idx="31">
                  <c:v>2013</c:v>
                </c:pt>
                <c:pt idx="32">
                  <c:v>1830</c:v>
                </c:pt>
                <c:pt idx="33">
                  <c:v>2092</c:v>
                </c:pt>
                <c:pt idx="34">
                  <c:v>1545</c:v>
                </c:pt>
                <c:pt idx="35">
                  <c:v>849</c:v>
                </c:pt>
                <c:pt idx="36">
                  <c:v>1819</c:v>
                </c:pt>
                <c:pt idx="37">
                  <c:v>2136</c:v>
                </c:pt>
                <c:pt idx="38">
                  <c:v>1848</c:v>
                </c:pt>
                <c:pt idx="39">
                  <c:v>1986</c:v>
                </c:pt>
                <c:pt idx="40">
                  <c:v>1506</c:v>
                </c:pt>
                <c:pt idx="41">
                  <c:v>1908</c:v>
                </c:pt>
                <c:pt idx="42">
                  <c:v>1985</c:v>
                </c:pt>
                <c:pt idx="43">
                  <c:v>1980</c:v>
                </c:pt>
                <c:pt idx="44">
                  <c:v>2290</c:v>
                </c:pt>
                <c:pt idx="45">
                  <c:v>2332</c:v>
                </c:pt>
                <c:pt idx="46">
                  <c:v>1845</c:v>
                </c:pt>
                <c:pt idx="47">
                  <c:v>1001</c:v>
                </c:pt>
                <c:pt idx="48">
                  <c:v>1867</c:v>
                </c:pt>
                <c:pt idx="49">
                  <c:v>2428</c:v>
                </c:pt>
                <c:pt idx="50">
                  <c:v>2065</c:v>
                </c:pt>
                <c:pt idx="51">
                  <c:v>2171</c:v>
                </c:pt>
                <c:pt idx="52">
                  <c:v>1821</c:v>
                </c:pt>
                <c:pt idx="53">
                  <c:v>2035</c:v>
                </c:pt>
                <c:pt idx="54">
                  <c:v>1893</c:v>
                </c:pt>
                <c:pt idx="55">
                  <c:v>2041</c:v>
                </c:pt>
                <c:pt idx="56">
                  <c:v>2364</c:v>
                </c:pt>
                <c:pt idx="57">
                  <c:v>2330</c:v>
                </c:pt>
                <c:pt idx="58">
                  <c:v>2047</c:v>
                </c:pt>
                <c:pt idx="59">
                  <c:v>1067</c:v>
                </c:pt>
                <c:pt idx="60">
                  <c:v>1943</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Prices'!$A$72:$A$132</c:f>
              <c:numCache>
                <c:formatCode>mmm\-yy</c:formatCode>
                <c:ptCount val="61"/>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pt idx="48">
                  <c:v>45689</c:v>
                </c:pt>
                <c:pt idx="49">
                  <c:v>45717</c:v>
                </c:pt>
                <c:pt idx="50">
                  <c:v>45748</c:v>
                </c:pt>
                <c:pt idx="51">
                  <c:v>45778</c:v>
                </c:pt>
                <c:pt idx="52">
                  <c:v>45809</c:v>
                </c:pt>
                <c:pt idx="53">
                  <c:v>45839</c:v>
                </c:pt>
                <c:pt idx="54">
                  <c:v>45870</c:v>
                </c:pt>
                <c:pt idx="55">
                  <c:v>45901</c:v>
                </c:pt>
                <c:pt idx="56">
                  <c:v>45931</c:v>
                </c:pt>
                <c:pt idx="57">
                  <c:v>45962</c:v>
                </c:pt>
                <c:pt idx="58">
                  <c:v>45992</c:v>
                </c:pt>
                <c:pt idx="59">
                  <c:v>46023</c:v>
                </c:pt>
                <c:pt idx="60">
                  <c:v>46054</c:v>
                </c:pt>
              </c:numCache>
            </c:numRef>
          </c:cat>
          <c:val>
            <c:numRef>
              <c:f>'Residential Median Prices'!$B$72:$B$132</c:f>
              <c:numCache>
                <c:formatCode>_-"$"* #,##0_-;\-"$"* #,##0_-;_-"$"* "-"??_-;_-@_-</c:formatCode>
                <c:ptCount val="61"/>
                <c:pt idx="0">
                  <c:v>1100000</c:v>
                </c:pt>
                <c:pt idx="1">
                  <c:v>1120000</c:v>
                </c:pt>
                <c:pt idx="2">
                  <c:v>1125000</c:v>
                </c:pt>
                <c:pt idx="3">
                  <c:v>1148000</c:v>
                </c:pt>
                <c:pt idx="4">
                  <c:v>1150000</c:v>
                </c:pt>
                <c:pt idx="5">
                  <c:v>1175000</c:v>
                </c:pt>
                <c:pt idx="6">
                  <c:v>1200000</c:v>
                </c:pt>
                <c:pt idx="7">
                  <c:v>1150000</c:v>
                </c:pt>
                <c:pt idx="8">
                  <c:v>1250000</c:v>
                </c:pt>
                <c:pt idx="9">
                  <c:v>1300000</c:v>
                </c:pt>
                <c:pt idx="10">
                  <c:v>1290000</c:v>
                </c:pt>
                <c:pt idx="11">
                  <c:v>1200000</c:v>
                </c:pt>
                <c:pt idx="12">
                  <c:v>1190000</c:v>
                </c:pt>
                <c:pt idx="13">
                  <c:v>1200000</c:v>
                </c:pt>
                <c:pt idx="14">
                  <c:v>1170000</c:v>
                </c:pt>
                <c:pt idx="15">
                  <c:v>1125000</c:v>
                </c:pt>
                <c:pt idx="16">
                  <c:v>1156000</c:v>
                </c:pt>
                <c:pt idx="17">
                  <c:v>1100000</c:v>
                </c:pt>
                <c:pt idx="18">
                  <c:v>1100000</c:v>
                </c:pt>
                <c:pt idx="19">
                  <c:v>1038000</c:v>
                </c:pt>
                <c:pt idx="20">
                  <c:v>1082000</c:v>
                </c:pt>
                <c:pt idx="21">
                  <c:v>1060000</c:v>
                </c:pt>
                <c:pt idx="22">
                  <c:v>1045000</c:v>
                </c:pt>
                <c:pt idx="23">
                  <c:v>943000</c:v>
                </c:pt>
                <c:pt idx="24">
                  <c:v>1005000</c:v>
                </c:pt>
                <c:pt idx="25">
                  <c:v>1000000</c:v>
                </c:pt>
                <c:pt idx="26">
                  <c:v>990000</c:v>
                </c:pt>
                <c:pt idx="27">
                  <c:v>991888</c:v>
                </c:pt>
                <c:pt idx="28">
                  <c:v>1000000</c:v>
                </c:pt>
                <c:pt idx="29">
                  <c:v>990000</c:v>
                </c:pt>
                <c:pt idx="30">
                  <c:v>1000500</c:v>
                </c:pt>
                <c:pt idx="31">
                  <c:v>1022500</c:v>
                </c:pt>
                <c:pt idx="32">
                  <c:v>1045000</c:v>
                </c:pt>
                <c:pt idx="33">
                  <c:v>1055000</c:v>
                </c:pt>
                <c:pt idx="34">
                  <c:v>1045000</c:v>
                </c:pt>
                <c:pt idx="35">
                  <c:v>977000</c:v>
                </c:pt>
                <c:pt idx="36">
                  <c:v>1020000</c:v>
                </c:pt>
                <c:pt idx="37">
                  <c:v>1070000</c:v>
                </c:pt>
                <c:pt idx="38">
                  <c:v>1042000</c:v>
                </c:pt>
                <c:pt idx="39">
                  <c:v>1010000</c:v>
                </c:pt>
                <c:pt idx="40">
                  <c:v>1025000</c:v>
                </c:pt>
                <c:pt idx="41">
                  <c:v>950000</c:v>
                </c:pt>
                <c:pt idx="42">
                  <c:v>952000</c:v>
                </c:pt>
                <c:pt idx="43">
                  <c:v>970000</c:v>
                </c:pt>
                <c:pt idx="44">
                  <c:v>997000</c:v>
                </c:pt>
                <c:pt idx="45">
                  <c:v>1027000</c:v>
                </c:pt>
                <c:pt idx="46">
                  <c:v>1000000</c:v>
                </c:pt>
                <c:pt idx="47">
                  <c:v>940000</c:v>
                </c:pt>
                <c:pt idx="48">
                  <c:v>1000000</c:v>
                </c:pt>
                <c:pt idx="49">
                  <c:v>1040000</c:v>
                </c:pt>
                <c:pt idx="50">
                  <c:v>1000000</c:v>
                </c:pt>
                <c:pt idx="51">
                  <c:v>980000</c:v>
                </c:pt>
                <c:pt idx="52">
                  <c:v>990000</c:v>
                </c:pt>
                <c:pt idx="53">
                  <c:v>970000</c:v>
                </c:pt>
                <c:pt idx="54">
                  <c:v>950000</c:v>
                </c:pt>
                <c:pt idx="55">
                  <c:v>975000</c:v>
                </c:pt>
                <c:pt idx="56">
                  <c:v>1033000</c:v>
                </c:pt>
                <c:pt idx="57">
                  <c:v>1033000</c:v>
                </c:pt>
                <c:pt idx="58">
                  <c:v>1010000</c:v>
                </c:pt>
                <c:pt idx="59">
                  <c:v>950000</c:v>
                </c:pt>
                <c:pt idx="60">
                  <c:v>1014000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General"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Prices'!$A$72:$A$132</c:f>
              <c:numCache>
                <c:formatCode>mmm\-yy</c:formatCode>
                <c:ptCount val="61"/>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pt idx="48">
                  <c:v>45689</c:v>
                </c:pt>
                <c:pt idx="49">
                  <c:v>45717</c:v>
                </c:pt>
                <c:pt idx="50">
                  <c:v>45748</c:v>
                </c:pt>
                <c:pt idx="51">
                  <c:v>45778</c:v>
                </c:pt>
                <c:pt idx="52">
                  <c:v>45809</c:v>
                </c:pt>
                <c:pt idx="53">
                  <c:v>45839</c:v>
                </c:pt>
                <c:pt idx="54">
                  <c:v>45870</c:v>
                </c:pt>
                <c:pt idx="55">
                  <c:v>45901</c:v>
                </c:pt>
                <c:pt idx="56">
                  <c:v>45931</c:v>
                </c:pt>
                <c:pt idx="57">
                  <c:v>45962</c:v>
                </c:pt>
                <c:pt idx="58">
                  <c:v>45992</c:v>
                </c:pt>
                <c:pt idx="59">
                  <c:v>46023</c:v>
                </c:pt>
                <c:pt idx="60">
                  <c:v>46054</c:v>
                </c:pt>
              </c:numCache>
            </c:numRef>
          </c:cat>
          <c:val>
            <c:numRef>
              <c:f>'Residential Median Prices'!$D$72:$D$132</c:f>
              <c:numCache>
                <c:formatCode>0%</c:formatCode>
                <c:ptCount val="61"/>
                <c:pt idx="0">
                  <c:v>0.24293785310734464</c:v>
                </c:pt>
                <c:pt idx="1">
                  <c:v>0.17894736842105263</c:v>
                </c:pt>
                <c:pt idx="2">
                  <c:v>0.21621621621621623</c:v>
                </c:pt>
                <c:pt idx="3">
                  <c:v>0.26153846153846155</c:v>
                </c:pt>
                <c:pt idx="4">
                  <c:v>0.23922413793103448</c:v>
                </c:pt>
                <c:pt idx="5">
                  <c:v>0.27717391304347827</c:v>
                </c:pt>
                <c:pt idx="6">
                  <c:v>0.26315789473684209</c:v>
                </c:pt>
                <c:pt idx="7">
                  <c:v>0.20418848167539266</c:v>
                </c:pt>
                <c:pt idx="8">
                  <c:v>0.25</c:v>
                </c:pt>
                <c:pt idx="9">
                  <c:v>0.26213592233009708</c:v>
                </c:pt>
                <c:pt idx="10">
                  <c:v>0.24038461538461539</c:v>
                </c:pt>
                <c:pt idx="11">
                  <c:v>0.2</c:v>
                </c:pt>
                <c:pt idx="12">
                  <c:v>8.1818181818181818E-2</c:v>
                </c:pt>
                <c:pt idx="13">
                  <c:v>7.1428571428571425E-2</c:v>
                </c:pt>
                <c:pt idx="14">
                  <c:v>0.04</c:v>
                </c:pt>
                <c:pt idx="15">
                  <c:v>-2.0034843205574911E-2</c:v>
                </c:pt>
                <c:pt idx="16">
                  <c:v>5.2173913043478265E-3</c:v>
                </c:pt>
                <c:pt idx="17">
                  <c:v>-6.3829787234042548E-2</c:v>
                </c:pt>
                <c:pt idx="18">
                  <c:v>-8.3333333333333329E-2</c:v>
                </c:pt>
                <c:pt idx="19">
                  <c:v>-9.7391304347826085E-2</c:v>
                </c:pt>
                <c:pt idx="20">
                  <c:v>-0.13439999999999999</c:v>
                </c:pt>
                <c:pt idx="21">
                  <c:v>-0.18461538461538463</c:v>
                </c:pt>
                <c:pt idx="22">
                  <c:v>-0.18992248062015504</c:v>
                </c:pt>
                <c:pt idx="23">
                  <c:v>-0.21416666666666667</c:v>
                </c:pt>
                <c:pt idx="24">
                  <c:v>-0.15546218487394958</c:v>
                </c:pt>
                <c:pt idx="25">
                  <c:v>-0.16666666666666666</c:v>
                </c:pt>
                <c:pt idx="26">
                  <c:v>-0.15384615384615385</c:v>
                </c:pt>
                <c:pt idx="27">
                  <c:v>-0.11832177777777778</c:v>
                </c:pt>
                <c:pt idx="28">
                  <c:v>-0.13494809688581316</c:v>
                </c:pt>
                <c:pt idx="29">
                  <c:v>-0.1</c:v>
                </c:pt>
                <c:pt idx="30">
                  <c:v>-9.0454545454545454E-2</c:v>
                </c:pt>
                <c:pt idx="31">
                  <c:v>-1.4932562620423893E-2</c:v>
                </c:pt>
                <c:pt idx="32">
                  <c:v>-3.4195933456561925E-2</c:v>
                </c:pt>
                <c:pt idx="33">
                  <c:v>-4.7169811320754715E-3</c:v>
                </c:pt>
                <c:pt idx="34">
                  <c:v>0</c:v>
                </c:pt>
                <c:pt idx="35">
                  <c:v>3.6055143160127257E-2</c:v>
                </c:pt>
                <c:pt idx="36">
                  <c:v>1.4925373134328358E-2</c:v>
                </c:pt>
                <c:pt idx="37">
                  <c:v>7.0000000000000007E-2</c:v>
                </c:pt>
                <c:pt idx="38">
                  <c:v>5.2525252525252523E-2</c:v>
                </c:pt>
                <c:pt idx="39">
                  <c:v>1.8260126143274241E-2</c:v>
                </c:pt>
                <c:pt idx="40">
                  <c:v>2.5000000000000001E-2</c:v>
                </c:pt>
                <c:pt idx="41">
                  <c:v>-4.0404040404040407E-2</c:v>
                </c:pt>
                <c:pt idx="42">
                  <c:v>-4.847576211894053E-2</c:v>
                </c:pt>
                <c:pt idx="43">
                  <c:v>-5.1344743276283619E-2</c:v>
                </c:pt>
                <c:pt idx="44">
                  <c:v>-4.5933014354066985E-2</c:v>
                </c:pt>
                <c:pt idx="45">
                  <c:v>-2.6540284360189573E-2</c:v>
                </c:pt>
                <c:pt idx="46">
                  <c:v>-4.3062200956937802E-2</c:v>
                </c:pt>
                <c:pt idx="47">
                  <c:v>-3.7871033776867964E-2</c:v>
                </c:pt>
                <c:pt idx="48">
                  <c:v>-1.9607843137254902E-2</c:v>
                </c:pt>
                <c:pt idx="49">
                  <c:v>-2.8037383177570093E-2</c:v>
                </c:pt>
                <c:pt idx="50">
                  <c:v>-4.0307101727447218E-2</c:v>
                </c:pt>
                <c:pt idx="51">
                  <c:v>-2.9702970297029702E-2</c:v>
                </c:pt>
                <c:pt idx="52">
                  <c:v>-3.4146341463414637E-2</c:v>
                </c:pt>
                <c:pt idx="53">
                  <c:v>2.1052631578947368E-2</c:v>
                </c:pt>
                <c:pt idx="54">
                  <c:v>-2.1008403361344537E-3</c:v>
                </c:pt>
                <c:pt idx="55">
                  <c:v>5.1546391752577319E-3</c:v>
                </c:pt>
                <c:pt idx="56">
                  <c:v>3.6108324974924777E-2</c:v>
                </c:pt>
                <c:pt idx="57">
                  <c:v>5.8422590068159686E-3</c:v>
                </c:pt>
                <c:pt idx="58">
                  <c:v>0.01</c:v>
                </c:pt>
                <c:pt idx="59">
                  <c:v>1.0638297872340425E-2</c:v>
                </c:pt>
                <c:pt idx="60">
                  <c:v>1.4E-2</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Consented'!$B$147:$B$171</c:f>
              <c:numCache>
                <c:formatCode>General</c:formatCode>
                <c:ptCount val="25"/>
                <c:pt idx="0">
                  <c:v>244</c:v>
                </c:pt>
                <c:pt idx="1">
                  <c:v>358</c:v>
                </c:pt>
                <c:pt idx="2">
                  <c:v>340</c:v>
                </c:pt>
                <c:pt idx="3">
                  <c:v>397</c:v>
                </c:pt>
                <c:pt idx="4">
                  <c:v>430</c:v>
                </c:pt>
                <c:pt idx="5">
                  <c:v>288</c:v>
                </c:pt>
                <c:pt idx="6">
                  <c:v>465</c:v>
                </c:pt>
                <c:pt idx="7">
                  <c:v>418</c:v>
                </c:pt>
                <c:pt idx="8">
                  <c:v>404</c:v>
                </c:pt>
                <c:pt idx="9">
                  <c:v>384</c:v>
                </c:pt>
                <c:pt idx="10">
                  <c:v>358</c:v>
                </c:pt>
                <c:pt idx="11">
                  <c:v>241</c:v>
                </c:pt>
                <c:pt idx="12">
                  <c:v>319</c:v>
                </c:pt>
                <c:pt idx="13">
                  <c:v>366</c:v>
                </c:pt>
                <c:pt idx="14">
                  <c:v>447</c:v>
                </c:pt>
                <c:pt idx="15">
                  <c:v>333</c:v>
                </c:pt>
                <c:pt idx="16">
                  <c:v>426</c:v>
                </c:pt>
                <c:pt idx="17">
                  <c:v>351</c:v>
                </c:pt>
                <c:pt idx="18">
                  <c:v>458</c:v>
                </c:pt>
                <c:pt idx="19">
                  <c:v>515</c:v>
                </c:pt>
                <c:pt idx="20">
                  <c:v>519</c:v>
                </c:pt>
                <c:pt idx="21">
                  <c:v>437</c:v>
                </c:pt>
                <c:pt idx="22">
                  <c:v>555</c:v>
                </c:pt>
                <c:pt idx="23">
                  <c:v>360</c:v>
                </c:pt>
                <c:pt idx="24">
                  <c:v>335</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Consented'!$C$147:$C$171</c:f>
              <c:numCache>
                <c:formatCode>General</c:formatCode>
                <c:ptCount val="25"/>
                <c:pt idx="0">
                  <c:v>80</c:v>
                </c:pt>
                <c:pt idx="1">
                  <c:v>135</c:v>
                </c:pt>
                <c:pt idx="2">
                  <c:v>97</c:v>
                </c:pt>
                <c:pt idx="3">
                  <c:v>81</c:v>
                </c:pt>
                <c:pt idx="4">
                  <c:v>66</c:v>
                </c:pt>
                <c:pt idx="5">
                  <c:v>27</c:v>
                </c:pt>
                <c:pt idx="6">
                  <c:v>35</c:v>
                </c:pt>
                <c:pt idx="7">
                  <c:v>38</c:v>
                </c:pt>
                <c:pt idx="8">
                  <c:v>245</c:v>
                </c:pt>
                <c:pt idx="9">
                  <c:v>113</c:v>
                </c:pt>
                <c:pt idx="10">
                  <c:v>106</c:v>
                </c:pt>
                <c:pt idx="11">
                  <c:v>298</c:v>
                </c:pt>
                <c:pt idx="12">
                  <c:v>28</c:v>
                </c:pt>
                <c:pt idx="13">
                  <c:v>65</c:v>
                </c:pt>
                <c:pt idx="14">
                  <c:v>321</c:v>
                </c:pt>
                <c:pt idx="15">
                  <c:v>24</c:v>
                </c:pt>
                <c:pt idx="16">
                  <c:v>94</c:v>
                </c:pt>
                <c:pt idx="17">
                  <c:v>103</c:v>
                </c:pt>
                <c:pt idx="18">
                  <c:v>61</c:v>
                </c:pt>
                <c:pt idx="19">
                  <c:v>212</c:v>
                </c:pt>
                <c:pt idx="20">
                  <c:v>216</c:v>
                </c:pt>
                <c:pt idx="21">
                  <c:v>118</c:v>
                </c:pt>
                <c:pt idx="22">
                  <c:v>47</c:v>
                </c:pt>
                <c:pt idx="23">
                  <c:v>66</c:v>
                </c:pt>
                <c:pt idx="24">
                  <c:v>116</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Consented'!$D$147:$D$171</c:f>
              <c:numCache>
                <c:formatCode>General</c:formatCode>
                <c:ptCount val="25"/>
                <c:pt idx="0">
                  <c:v>561</c:v>
                </c:pt>
                <c:pt idx="1">
                  <c:v>648</c:v>
                </c:pt>
                <c:pt idx="2">
                  <c:v>774</c:v>
                </c:pt>
                <c:pt idx="3">
                  <c:v>737</c:v>
                </c:pt>
                <c:pt idx="4">
                  <c:v>776</c:v>
                </c:pt>
                <c:pt idx="5">
                  <c:v>405</c:v>
                </c:pt>
                <c:pt idx="6">
                  <c:v>650</c:v>
                </c:pt>
                <c:pt idx="7">
                  <c:v>561</c:v>
                </c:pt>
                <c:pt idx="8">
                  <c:v>662</c:v>
                </c:pt>
                <c:pt idx="9">
                  <c:v>724</c:v>
                </c:pt>
                <c:pt idx="10">
                  <c:v>742</c:v>
                </c:pt>
                <c:pt idx="11">
                  <c:v>405</c:v>
                </c:pt>
                <c:pt idx="12">
                  <c:v>485</c:v>
                </c:pt>
                <c:pt idx="13">
                  <c:v>648</c:v>
                </c:pt>
                <c:pt idx="14">
                  <c:v>767</c:v>
                </c:pt>
                <c:pt idx="15">
                  <c:v>624</c:v>
                </c:pt>
                <c:pt idx="16">
                  <c:v>786</c:v>
                </c:pt>
                <c:pt idx="17">
                  <c:v>710</c:v>
                </c:pt>
                <c:pt idx="18">
                  <c:v>799</c:v>
                </c:pt>
                <c:pt idx="19">
                  <c:v>612</c:v>
                </c:pt>
                <c:pt idx="20">
                  <c:v>888</c:v>
                </c:pt>
                <c:pt idx="21">
                  <c:v>891</c:v>
                </c:pt>
                <c:pt idx="22">
                  <c:v>824</c:v>
                </c:pt>
                <c:pt idx="23">
                  <c:v>774</c:v>
                </c:pt>
                <c:pt idx="24">
                  <c:v>529</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Consented'!$E$147:$E$171</c:f>
              <c:numCache>
                <c:formatCode>General</c:formatCode>
                <c:ptCount val="25"/>
                <c:pt idx="0">
                  <c:v>0</c:v>
                </c:pt>
                <c:pt idx="1">
                  <c:v>93</c:v>
                </c:pt>
                <c:pt idx="2">
                  <c:v>48</c:v>
                </c:pt>
                <c:pt idx="3">
                  <c:v>67</c:v>
                </c:pt>
                <c:pt idx="4">
                  <c:v>4</c:v>
                </c:pt>
                <c:pt idx="5">
                  <c:v>24</c:v>
                </c:pt>
                <c:pt idx="6">
                  <c:v>140</c:v>
                </c:pt>
                <c:pt idx="7">
                  <c:v>211</c:v>
                </c:pt>
                <c:pt idx="8">
                  <c:v>51</c:v>
                </c:pt>
                <c:pt idx="9">
                  <c:v>0</c:v>
                </c:pt>
                <c:pt idx="10">
                  <c:v>0</c:v>
                </c:pt>
                <c:pt idx="11">
                  <c:v>8</c:v>
                </c:pt>
                <c:pt idx="12">
                  <c:v>35</c:v>
                </c:pt>
                <c:pt idx="13">
                  <c:v>7</c:v>
                </c:pt>
                <c:pt idx="14">
                  <c:v>0</c:v>
                </c:pt>
                <c:pt idx="15">
                  <c:v>0</c:v>
                </c:pt>
                <c:pt idx="16">
                  <c:v>86</c:v>
                </c:pt>
                <c:pt idx="17">
                  <c:v>11</c:v>
                </c:pt>
                <c:pt idx="18">
                  <c:v>24</c:v>
                </c:pt>
                <c:pt idx="19">
                  <c:v>37</c:v>
                </c:pt>
                <c:pt idx="20">
                  <c:v>4</c:v>
                </c:pt>
                <c:pt idx="21">
                  <c:v>32</c:v>
                </c:pt>
                <c:pt idx="22">
                  <c:v>15</c:v>
                </c:pt>
                <c:pt idx="23">
                  <c:v>117</c:v>
                </c:pt>
                <c:pt idx="24">
                  <c:v>49</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Consented'!$AC$147:$AC$171</c:f>
              <c:numCache>
                <c:formatCode>General</c:formatCode>
                <c:ptCount val="25"/>
                <c:pt idx="0">
                  <c:v>11</c:v>
                </c:pt>
                <c:pt idx="1">
                  <c:v>8</c:v>
                </c:pt>
                <c:pt idx="2">
                  <c:v>2</c:v>
                </c:pt>
                <c:pt idx="3">
                  <c:v>2</c:v>
                </c:pt>
                <c:pt idx="4">
                  <c:v>14</c:v>
                </c:pt>
                <c:pt idx="5">
                  <c:v>2</c:v>
                </c:pt>
                <c:pt idx="6">
                  <c:v>2</c:v>
                </c:pt>
                <c:pt idx="7">
                  <c:v>11</c:v>
                </c:pt>
                <c:pt idx="8">
                  <c:v>4</c:v>
                </c:pt>
                <c:pt idx="9">
                  <c:v>2</c:v>
                </c:pt>
                <c:pt idx="10">
                  <c:v>5</c:v>
                </c:pt>
                <c:pt idx="11">
                  <c:v>3</c:v>
                </c:pt>
                <c:pt idx="12">
                  <c:v>3</c:v>
                </c:pt>
                <c:pt idx="13">
                  <c:v>6</c:v>
                </c:pt>
                <c:pt idx="14">
                  <c:v>8</c:v>
                </c:pt>
                <c:pt idx="15">
                  <c:v>0</c:v>
                </c:pt>
                <c:pt idx="16">
                  <c:v>0</c:v>
                </c:pt>
                <c:pt idx="17">
                  <c:v>6</c:v>
                </c:pt>
                <c:pt idx="18">
                  <c:v>5</c:v>
                </c:pt>
                <c:pt idx="19">
                  <c:v>4</c:v>
                </c:pt>
                <c:pt idx="20">
                  <c:v>10</c:v>
                </c:pt>
                <c:pt idx="21">
                  <c:v>4</c:v>
                </c:pt>
                <c:pt idx="22">
                  <c:v>7</c:v>
                </c:pt>
                <c:pt idx="23">
                  <c:v>5</c:v>
                </c:pt>
                <c:pt idx="24">
                  <c:v>8</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Consented'!$AD$147:$AD$171</c:f>
              <c:numCache>
                <c:formatCode>General</c:formatCode>
                <c:ptCount val="25"/>
                <c:pt idx="0">
                  <c:v>12</c:v>
                </c:pt>
                <c:pt idx="1">
                  <c:v>29</c:v>
                </c:pt>
                <c:pt idx="2">
                  <c:v>18</c:v>
                </c:pt>
                <c:pt idx="3">
                  <c:v>0</c:v>
                </c:pt>
                <c:pt idx="4">
                  <c:v>0</c:v>
                </c:pt>
                <c:pt idx="5">
                  <c:v>20</c:v>
                </c:pt>
                <c:pt idx="6">
                  <c:v>0</c:v>
                </c:pt>
                <c:pt idx="7">
                  <c:v>0</c:v>
                </c:pt>
                <c:pt idx="8">
                  <c:v>60</c:v>
                </c:pt>
                <c:pt idx="9">
                  <c:v>0</c:v>
                </c:pt>
                <c:pt idx="10">
                  <c:v>0</c:v>
                </c:pt>
                <c:pt idx="11">
                  <c:v>0</c:v>
                </c:pt>
                <c:pt idx="12">
                  <c:v>0</c:v>
                </c:pt>
                <c:pt idx="13">
                  <c:v>0</c:v>
                </c:pt>
                <c:pt idx="14">
                  <c:v>0</c:v>
                </c:pt>
                <c:pt idx="15">
                  <c:v>0</c:v>
                </c:pt>
                <c:pt idx="16">
                  <c:v>0</c:v>
                </c:pt>
                <c:pt idx="17">
                  <c:v>12</c:v>
                </c:pt>
                <c:pt idx="18">
                  <c:v>0</c:v>
                </c:pt>
                <c:pt idx="19">
                  <c:v>0</c:v>
                </c:pt>
                <c:pt idx="20">
                  <c:v>30</c:v>
                </c:pt>
                <c:pt idx="21">
                  <c:v>0</c:v>
                </c:pt>
                <c:pt idx="22">
                  <c:v>29</c:v>
                </c:pt>
                <c:pt idx="23">
                  <c:v>0</c:v>
                </c:pt>
                <c:pt idx="24">
                  <c:v>0</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Consented'!$AE$147:$AE$171</c:f>
              <c:numCache>
                <c:formatCode>General</c:formatCode>
                <c:ptCount val="25"/>
                <c:pt idx="0">
                  <c:v>7</c:v>
                </c:pt>
                <c:pt idx="1">
                  <c:v>13</c:v>
                </c:pt>
                <c:pt idx="2">
                  <c:v>26</c:v>
                </c:pt>
                <c:pt idx="3">
                  <c:v>16</c:v>
                </c:pt>
                <c:pt idx="4">
                  <c:v>1</c:v>
                </c:pt>
                <c:pt idx="5">
                  <c:v>9</c:v>
                </c:pt>
                <c:pt idx="6">
                  <c:v>47</c:v>
                </c:pt>
                <c:pt idx="7">
                  <c:v>20</c:v>
                </c:pt>
                <c:pt idx="8">
                  <c:v>10</c:v>
                </c:pt>
                <c:pt idx="9">
                  <c:v>34</c:v>
                </c:pt>
                <c:pt idx="10">
                  <c:v>52</c:v>
                </c:pt>
                <c:pt idx="11">
                  <c:v>27</c:v>
                </c:pt>
                <c:pt idx="12">
                  <c:v>7</c:v>
                </c:pt>
                <c:pt idx="13">
                  <c:v>27</c:v>
                </c:pt>
                <c:pt idx="14">
                  <c:v>16</c:v>
                </c:pt>
                <c:pt idx="15">
                  <c:v>28</c:v>
                </c:pt>
                <c:pt idx="16">
                  <c:v>34</c:v>
                </c:pt>
                <c:pt idx="17">
                  <c:v>65</c:v>
                </c:pt>
                <c:pt idx="18">
                  <c:v>53</c:v>
                </c:pt>
                <c:pt idx="19">
                  <c:v>48</c:v>
                </c:pt>
                <c:pt idx="20">
                  <c:v>66</c:v>
                </c:pt>
                <c:pt idx="21">
                  <c:v>48</c:v>
                </c:pt>
                <c:pt idx="22">
                  <c:v>41</c:v>
                </c:pt>
                <c:pt idx="23">
                  <c:v>121</c:v>
                </c:pt>
                <c:pt idx="24">
                  <c:v>83</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Consented'!$AF$137:$AF$161</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Consented'!$AI$147:$AI$171</c:f>
              <c:numCache>
                <c:formatCode>General</c:formatCode>
                <c:ptCount val="25"/>
                <c:pt idx="0">
                  <c:v>753</c:v>
                </c:pt>
                <c:pt idx="1">
                  <c:v>854</c:v>
                </c:pt>
                <c:pt idx="2">
                  <c:v>1007</c:v>
                </c:pt>
                <c:pt idx="3">
                  <c:v>1008</c:v>
                </c:pt>
                <c:pt idx="4">
                  <c:v>1029</c:v>
                </c:pt>
                <c:pt idx="5">
                  <c:v>568</c:v>
                </c:pt>
                <c:pt idx="6">
                  <c:v>969</c:v>
                </c:pt>
                <c:pt idx="7">
                  <c:v>855</c:v>
                </c:pt>
                <c:pt idx="8">
                  <c:v>1061</c:v>
                </c:pt>
                <c:pt idx="9">
                  <c:v>998</c:v>
                </c:pt>
                <c:pt idx="10">
                  <c:v>928</c:v>
                </c:pt>
                <c:pt idx="11">
                  <c:v>835</c:v>
                </c:pt>
                <c:pt idx="12">
                  <c:v>689</c:v>
                </c:pt>
                <c:pt idx="13">
                  <c:v>857</c:v>
                </c:pt>
                <c:pt idx="14">
                  <c:v>1247</c:v>
                </c:pt>
                <c:pt idx="15">
                  <c:v>816</c:v>
                </c:pt>
                <c:pt idx="16">
                  <c:v>1063</c:v>
                </c:pt>
                <c:pt idx="17">
                  <c:v>936</c:v>
                </c:pt>
                <c:pt idx="18">
                  <c:v>1056</c:v>
                </c:pt>
                <c:pt idx="19">
                  <c:v>1133</c:v>
                </c:pt>
                <c:pt idx="20">
                  <c:v>1308</c:v>
                </c:pt>
                <c:pt idx="21">
                  <c:v>1194</c:v>
                </c:pt>
                <c:pt idx="22">
                  <c:v>1090</c:v>
                </c:pt>
                <c:pt idx="23">
                  <c:v>1167</c:v>
                </c:pt>
                <c:pt idx="24">
                  <c:v>897</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Consented'!$AK$147:$AK$171</c:f>
              <c:numCache>
                <c:formatCode>General</c:formatCode>
                <c:ptCount val="25"/>
                <c:pt idx="0">
                  <c:v>91</c:v>
                </c:pt>
                <c:pt idx="1">
                  <c:v>278</c:v>
                </c:pt>
                <c:pt idx="2">
                  <c:v>221</c:v>
                </c:pt>
                <c:pt idx="3">
                  <c:v>215</c:v>
                </c:pt>
                <c:pt idx="4">
                  <c:v>155</c:v>
                </c:pt>
                <c:pt idx="5">
                  <c:v>132</c:v>
                </c:pt>
                <c:pt idx="6">
                  <c:v>252</c:v>
                </c:pt>
                <c:pt idx="7">
                  <c:v>297</c:v>
                </c:pt>
                <c:pt idx="8">
                  <c:v>230</c:v>
                </c:pt>
                <c:pt idx="9">
                  <c:v>144</c:v>
                </c:pt>
                <c:pt idx="10">
                  <c:v>229</c:v>
                </c:pt>
                <c:pt idx="11">
                  <c:v>80</c:v>
                </c:pt>
                <c:pt idx="12">
                  <c:v>138</c:v>
                </c:pt>
                <c:pt idx="13">
                  <c:v>162</c:v>
                </c:pt>
                <c:pt idx="14">
                  <c:v>213</c:v>
                </c:pt>
                <c:pt idx="15">
                  <c:v>94</c:v>
                </c:pt>
                <c:pt idx="16">
                  <c:v>249</c:v>
                </c:pt>
                <c:pt idx="17">
                  <c:v>178</c:v>
                </c:pt>
                <c:pt idx="18">
                  <c:v>190</c:v>
                </c:pt>
                <c:pt idx="19">
                  <c:v>179</c:v>
                </c:pt>
                <c:pt idx="20">
                  <c:v>122</c:v>
                </c:pt>
                <c:pt idx="21">
                  <c:v>208</c:v>
                </c:pt>
                <c:pt idx="22">
                  <c:v>298</c:v>
                </c:pt>
                <c:pt idx="23">
                  <c:v>99</c:v>
                </c:pt>
                <c:pt idx="24">
                  <c:v>90</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1"/>
              <c:layout>
                <c:manualLayout>
                  <c:x val="-3.0768216868731043E-5"/>
                  <c:y val="-5.09372425335936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1C2-4A25-925B-65417C973AE2}"/>
                </c:ext>
              </c:extLst>
            </c:dLbl>
            <c:dLbl>
              <c:idx val="8"/>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1-F1C2-4A25-925B-65417C973AE2}"/>
                </c:ext>
              </c:extLst>
            </c:dLbl>
            <c:dLbl>
              <c:idx val="13"/>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1C2-4A25-925B-65417C973AE2}"/>
                </c:ext>
              </c:extLst>
            </c:dLbl>
            <c:dLbl>
              <c:idx val="15"/>
              <c:layout>
                <c:manualLayout>
                  <c:x val="-2.5305781514266086E-3"/>
                  <c:y val="-3.19683348469113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1C2-4A25-925B-65417C973AE2}"/>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Consented'!$AM$147:$AM$171</c:f>
              <c:numCache>
                <c:formatCode>General</c:formatCode>
                <c:ptCount val="25"/>
                <c:pt idx="0">
                  <c:v>41</c:v>
                </c:pt>
                <c:pt idx="1">
                  <c:v>102</c:v>
                </c:pt>
                <c:pt idx="2">
                  <c:v>31</c:v>
                </c:pt>
                <c:pt idx="3">
                  <c:v>59</c:v>
                </c:pt>
                <c:pt idx="4">
                  <c:v>92</c:v>
                </c:pt>
                <c:pt idx="5">
                  <c:v>44</c:v>
                </c:pt>
                <c:pt idx="6">
                  <c:v>69</c:v>
                </c:pt>
                <c:pt idx="7">
                  <c:v>76</c:v>
                </c:pt>
                <c:pt idx="8">
                  <c:v>71</c:v>
                </c:pt>
                <c:pt idx="9">
                  <c:v>79</c:v>
                </c:pt>
                <c:pt idx="10">
                  <c:v>49</c:v>
                </c:pt>
                <c:pt idx="11">
                  <c:v>37</c:v>
                </c:pt>
                <c:pt idx="12">
                  <c:v>40</c:v>
                </c:pt>
                <c:pt idx="13">
                  <c:v>67</c:v>
                </c:pt>
                <c:pt idx="14">
                  <c:v>75</c:v>
                </c:pt>
                <c:pt idx="15">
                  <c:v>71</c:v>
                </c:pt>
                <c:pt idx="16">
                  <c:v>80</c:v>
                </c:pt>
                <c:pt idx="17">
                  <c:v>61</c:v>
                </c:pt>
                <c:pt idx="18">
                  <c:v>96</c:v>
                </c:pt>
                <c:pt idx="19">
                  <c:v>64</c:v>
                </c:pt>
                <c:pt idx="20">
                  <c:v>197</c:v>
                </c:pt>
                <c:pt idx="21">
                  <c:v>76</c:v>
                </c:pt>
                <c:pt idx="22">
                  <c:v>53</c:v>
                </c:pt>
                <c:pt idx="23">
                  <c:v>51</c:v>
                </c:pt>
                <c:pt idx="24">
                  <c:v>42</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Consented'!$BK$147:$BK$171</c:f>
              <c:numCache>
                <c:formatCode>General</c:formatCode>
                <c:ptCount val="25"/>
                <c:pt idx="0">
                  <c:v>117</c:v>
                </c:pt>
                <c:pt idx="1">
                  <c:v>96</c:v>
                </c:pt>
                <c:pt idx="2">
                  <c:v>161</c:v>
                </c:pt>
                <c:pt idx="3">
                  <c:v>146</c:v>
                </c:pt>
                <c:pt idx="4">
                  <c:v>96</c:v>
                </c:pt>
                <c:pt idx="5">
                  <c:v>220</c:v>
                </c:pt>
                <c:pt idx="6">
                  <c:v>365</c:v>
                </c:pt>
                <c:pt idx="7">
                  <c:v>152</c:v>
                </c:pt>
                <c:pt idx="8">
                  <c:v>111</c:v>
                </c:pt>
                <c:pt idx="9">
                  <c:v>230</c:v>
                </c:pt>
                <c:pt idx="10">
                  <c:v>201</c:v>
                </c:pt>
                <c:pt idx="11">
                  <c:v>107</c:v>
                </c:pt>
                <c:pt idx="12">
                  <c:v>143</c:v>
                </c:pt>
                <c:pt idx="13">
                  <c:v>71</c:v>
                </c:pt>
                <c:pt idx="14">
                  <c:v>131</c:v>
                </c:pt>
                <c:pt idx="15">
                  <c:v>108</c:v>
                </c:pt>
                <c:pt idx="16">
                  <c:v>196</c:v>
                </c:pt>
                <c:pt idx="17">
                  <c:v>126</c:v>
                </c:pt>
                <c:pt idx="18">
                  <c:v>154</c:v>
                </c:pt>
                <c:pt idx="19">
                  <c:v>134</c:v>
                </c:pt>
                <c:pt idx="20">
                  <c:v>134</c:v>
                </c:pt>
                <c:pt idx="21">
                  <c:v>96</c:v>
                </c:pt>
                <c:pt idx="22">
                  <c:v>153</c:v>
                </c:pt>
                <c:pt idx="23">
                  <c:v>213</c:v>
                </c:pt>
                <c:pt idx="24">
                  <c:v>92</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Consented'!$A$147:$A$171</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Consented'!$BN$147:$BN$171</c:f>
              <c:numCache>
                <c:formatCode>0%</c:formatCode>
                <c:ptCount val="25"/>
                <c:pt idx="0">
                  <c:v>0.13769677967208832</c:v>
                </c:pt>
                <c:pt idx="1">
                  <c:v>0.12829421791005638</c:v>
                </c:pt>
                <c:pt idx="2">
                  <c:v>0.12286550105449351</c:v>
                </c:pt>
                <c:pt idx="3">
                  <c:v>0.12409556313993174</c:v>
                </c:pt>
                <c:pt idx="4">
                  <c:v>0.11858089453340696</c:v>
                </c:pt>
                <c:pt idx="5">
                  <c:v>0.12883435582822086</c:v>
                </c:pt>
                <c:pt idx="6">
                  <c:v>0.14214609866783781</c:v>
                </c:pt>
                <c:pt idx="7">
                  <c:v>0.14183881291824266</c:v>
                </c:pt>
                <c:pt idx="8">
                  <c:v>0.14000434121988278</c:v>
                </c:pt>
                <c:pt idx="9">
                  <c:v>0.14289836254778907</c:v>
                </c:pt>
                <c:pt idx="10">
                  <c:v>0.14476806903991371</c:v>
                </c:pt>
                <c:pt idx="11">
                  <c:v>0.14362579812038168</c:v>
                </c:pt>
                <c:pt idx="12">
                  <c:v>0.14567918971338267</c:v>
                </c:pt>
                <c:pt idx="13">
                  <c:v>0.14542946344296812</c:v>
                </c:pt>
                <c:pt idx="14">
                  <c:v>0.14043704178233327</c:v>
                </c:pt>
                <c:pt idx="15">
                  <c:v>0.14074774512656385</c:v>
                </c:pt>
                <c:pt idx="16">
                  <c:v>0.14678303519907673</c:v>
                </c:pt>
                <c:pt idx="17">
                  <c:v>0.13578174186778594</c:v>
                </c:pt>
                <c:pt idx="18">
                  <c:v>0.12058270021607305</c:v>
                </c:pt>
                <c:pt idx="19">
                  <c:v>0.11810969299758538</c:v>
                </c:pt>
                <c:pt idx="20">
                  <c:v>0.11754742547425474</c:v>
                </c:pt>
                <c:pt idx="21">
                  <c:v>0.10661250582672971</c:v>
                </c:pt>
                <c:pt idx="22">
                  <c:v>0.10182271177550485</c:v>
                </c:pt>
                <c:pt idx="23">
                  <c:v>0.10623038995965935</c:v>
                </c:pt>
                <c:pt idx="24">
                  <c:v>0.1019075987071424</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Consented'!$A$75:$A$171</c:f>
              <c:numCache>
                <c:formatCode>mmm\-yy</c:formatCode>
                <c:ptCount val="97"/>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43696</c:v>
                </c:pt>
                <c:pt idx="20">
                  <c:v>43709</c:v>
                </c:pt>
                <c:pt idx="21">
                  <c:v>43757</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numCache>
            </c:numRef>
          </c:cat>
          <c:val>
            <c:numRef>
              <c:f>'Dwellings Consented'!$BA$75:$BA$171</c:f>
              <c:numCache>
                <c:formatCode>General</c:formatCode>
                <c:ptCount val="97"/>
                <c:pt idx="0">
                  <c:v>261</c:v>
                </c:pt>
                <c:pt idx="1">
                  <c:v>259</c:v>
                </c:pt>
                <c:pt idx="2">
                  <c:v>260</c:v>
                </c:pt>
                <c:pt idx="3">
                  <c:v>258</c:v>
                </c:pt>
                <c:pt idx="4">
                  <c:v>529</c:v>
                </c:pt>
                <c:pt idx="5">
                  <c:v>548</c:v>
                </c:pt>
                <c:pt idx="6">
                  <c:v>563</c:v>
                </c:pt>
                <c:pt idx="7">
                  <c:v>644</c:v>
                </c:pt>
                <c:pt idx="8">
                  <c:v>646</c:v>
                </c:pt>
                <c:pt idx="9">
                  <c:v>664</c:v>
                </c:pt>
                <c:pt idx="10">
                  <c:v>689</c:v>
                </c:pt>
                <c:pt idx="11">
                  <c:v>689</c:v>
                </c:pt>
                <c:pt idx="12">
                  <c:v>827</c:v>
                </c:pt>
                <c:pt idx="13">
                  <c:v>974</c:v>
                </c:pt>
                <c:pt idx="14">
                  <c:v>979</c:v>
                </c:pt>
                <c:pt idx="15">
                  <c:v>993</c:v>
                </c:pt>
                <c:pt idx="16">
                  <c:v>911</c:v>
                </c:pt>
                <c:pt idx="17">
                  <c:v>903</c:v>
                </c:pt>
                <c:pt idx="18">
                  <c:v>871</c:v>
                </c:pt>
                <c:pt idx="19">
                  <c:v>695</c:v>
                </c:pt>
                <c:pt idx="20">
                  <c:v>699</c:v>
                </c:pt>
                <c:pt idx="21">
                  <c:v>694</c:v>
                </c:pt>
                <c:pt idx="22">
                  <c:v>638</c:v>
                </c:pt>
                <c:pt idx="23">
                  <c:v>638</c:v>
                </c:pt>
                <c:pt idx="24">
                  <c:v>515</c:v>
                </c:pt>
                <c:pt idx="25">
                  <c:v>414</c:v>
                </c:pt>
                <c:pt idx="26">
                  <c:v>467</c:v>
                </c:pt>
                <c:pt idx="27">
                  <c:v>450</c:v>
                </c:pt>
                <c:pt idx="28">
                  <c:v>465</c:v>
                </c:pt>
                <c:pt idx="29">
                  <c:v>501</c:v>
                </c:pt>
                <c:pt idx="30">
                  <c:v>511</c:v>
                </c:pt>
                <c:pt idx="31">
                  <c:v>503</c:v>
                </c:pt>
                <c:pt idx="32">
                  <c:v>525</c:v>
                </c:pt>
                <c:pt idx="33">
                  <c:v>546</c:v>
                </c:pt>
                <c:pt idx="34">
                  <c:v>550</c:v>
                </c:pt>
                <c:pt idx="35">
                  <c:v>617</c:v>
                </c:pt>
                <c:pt idx="36">
                  <c:v>624</c:v>
                </c:pt>
                <c:pt idx="37">
                  <c:v>601</c:v>
                </c:pt>
                <c:pt idx="38">
                  <c:v>602</c:v>
                </c:pt>
                <c:pt idx="39">
                  <c:v>628</c:v>
                </c:pt>
                <c:pt idx="40">
                  <c:v>475</c:v>
                </c:pt>
                <c:pt idx="41">
                  <c:v>499</c:v>
                </c:pt>
                <c:pt idx="42">
                  <c:v>500</c:v>
                </c:pt>
                <c:pt idx="43">
                  <c:v>521</c:v>
                </c:pt>
                <c:pt idx="44">
                  <c:v>503</c:v>
                </c:pt>
                <c:pt idx="45">
                  <c:v>473</c:v>
                </c:pt>
                <c:pt idx="46">
                  <c:v>458</c:v>
                </c:pt>
                <c:pt idx="47">
                  <c:v>402</c:v>
                </c:pt>
                <c:pt idx="48">
                  <c:v>412</c:v>
                </c:pt>
                <c:pt idx="49">
                  <c:v>397</c:v>
                </c:pt>
                <c:pt idx="50">
                  <c:v>467</c:v>
                </c:pt>
                <c:pt idx="51">
                  <c:v>475</c:v>
                </c:pt>
                <c:pt idx="52">
                  <c:v>408</c:v>
                </c:pt>
                <c:pt idx="53">
                  <c:v>420</c:v>
                </c:pt>
                <c:pt idx="54">
                  <c:v>427</c:v>
                </c:pt>
                <c:pt idx="55">
                  <c:v>428</c:v>
                </c:pt>
                <c:pt idx="56">
                  <c:v>577</c:v>
                </c:pt>
                <c:pt idx="57">
                  <c:v>568</c:v>
                </c:pt>
                <c:pt idx="58">
                  <c:v>577</c:v>
                </c:pt>
                <c:pt idx="59">
                  <c:v>595</c:v>
                </c:pt>
                <c:pt idx="60">
                  <c:v>581</c:v>
                </c:pt>
                <c:pt idx="61">
                  <c:v>587</c:v>
                </c:pt>
                <c:pt idx="62">
                  <c:v>546</c:v>
                </c:pt>
                <c:pt idx="63">
                  <c:v>543</c:v>
                </c:pt>
                <c:pt idx="64">
                  <c:v>568</c:v>
                </c:pt>
                <c:pt idx="65">
                  <c:v>487</c:v>
                </c:pt>
                <c:pt idx="66">
                  <c:v>499</c:v>
                </c:pt>
                <c:pt idx="67">
                  <c:v>489</c:v>
                </c:pt>
                <c:pt idx="68">
                  <c:v>380</c:v>
                </c:pt>
                <c:pt idx="69">
                  <c:v>419</c:v>
                </c:pt>
                <c:pt idx="70">
                  <c:v>425</c:v>
                </c:pt>
                <c:pt idx="71">
                  <c:v>394</c:v>
                </c:pt>
                <c:pt idx="72">
                  <c:v>392</c:v>
                </c:pt>
                <c:pt idx="73">
                  <c:v>378</c:v>
                </c:pt>
                <c:pt idx="74">
                  <c:v>294</c:v>
                </c:pt>
                <c:pt idx="75">
                  <c:v>289</c:v>
                </c:pt>
                <c:pt idx="76">
                  <c:v>278</c:v>
                </c:pt>
                <c:pt idx="77">
                  <c:v>286</c:v>
                </c:pt>
                <c:pt idx="78">
                  <c:v>276</c:v>
                </c:pt>
                <c:pt idx="79">
                  <c:v>279</c:v>
                </c:pt>
                <c:pt idx="80">
                  <c:v>259</c:v>
                </c:pt>
                <c:pt idx="81">
                  <c:v>224</c:v>
                </c:pt>
                <c:pt idx="82">
                  <c:v>195</c:v>
                </c:pt>
                <c:pt idx="83">
                  <c:v>214</c:v>
                </c:pt>
                <c:pt idx="84">
                  <c:v>220</c:v>
                </c:pt>
                <c:pt idx="85">
                  <c:v>225</c:v>
                </c:pt>
                <c:pt idx="86">
                  <c:v>295</c:v>
                </c:pt>
                <c:pt idx="87">
                  <c:v>282</c:v>
                </c:pt>
                <c:pt idx="88">
                  <c:v>285</c:v>
                </c:pt>
                <c:pt idx="89">
                  <c:v>304</c:v>
                </c:pt>
                <c:pt idx="90">
                  <c:v>298</c:v>
                </c:pt>
                <c:pt idx="91">
                  <c:v>333</c:v>
                </c:pt>
                <c:pt idx="92">
                  <c:v>353</c:v>
                </c:pt>
                <c:pt idx="93">
                  <c:v>352</c:v>
                </c:pt>
                <c:pt idx="94">
                  <c:v>353</c:v>
                </c:pt>
                <c:pt idx="95">
                  <c:v>321</c:v>
                </c:pt>
                <c:pt idx="96">
                  <c:v>338</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Consented'!$A$75:$A$171</c:f>
              <c:numCache>
                <c:formatCode>mmm\-yy</c:formatCode>
                <c:ptCount val="97"/>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43696</c:v>
                </c:pt>
                <c:pt idx="20">
                  <c:v>43709</c:v>
                </c:pt>
                <c:pt idx="21">
                  <c:v>43757</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numCache>
            </c:numRef>
          </c:cat>
          <c:val>
            <c:numRef>
              <c:f>'Dwellings Consented'!$BB$75:$BB$171</c:f>
              <c:numCache>
                <c:formatCode>General</c:formatCode>
                <c:ptCount val="97"/>
                <c:pt idx="0">
                  <c:v>1099</c:v>
                </c:pt>
                <c:pt idx="1">
                  <c:v>1048</c:v>
                </c:pt>
                <c:pt idx="2">
                  <c:v>1148</c:v>
                </c:pt>
                <c:pt idx="3">
                  <c:v>1254</c:v>
                </c:pt>
                <c:pt idx="4">
                  <c:v>1261</c:v>
                </c:pt>
                <c:pt idx="5">
                  <c:v>1200</c:v>
                </c:pt>
                <c:pt idx="6">
                  <c:v>1147</c:v>
                </c:pt>
                <c:pt idx="7">
                  <c:v>1059</c:v>
                </c:pt>
                <c:pt idx="8">
                  <c:v>1064</c:v>
                </c:pt>
                <c:pt idx="9">
                  <c:v>1090</c:v>
                </c:pt>
                <c:pt idx="10">
                  <c:v>1176</c:v>
                </c:pt>
                <c:pt idx="11">
                  <c:v>1287</c:v>
                </c:pt>
                <c:pt idx="12">
                  <c:v>1299</c:v>
                </c:pt>
                <c:pt idx="13">
                  <c:v>1309</c:v>
                </c:pt>
                <c:pt idx="14">
                  <c:v>1191</c:v>
                </c:pt>
                <c:pt idx="15">
                  <c:v>1145</c:v>
                </c:pt>
                <c:pt idx="16">
                  <c:v>1221</c:v>
                </c:pt>
                <c:pt idx="17">
                  <c:v>1350</c:v>
                </c:pt>
                <c:pt idx="18">
                  <c:v>1583</c:v>
                </c:pt>
                <c:pt idx="19">
                  <c:v>1741</c:v>
                </c:pt>
                <c:pt idx="20">
                  <c:v>1748</c:v>
                </c:pt>
                <c:pt idx="21">
                  <c:v>1827</c:v>
                </c:pt>
                <c:pt idx="22">
                  <c:v>1859</c:v>
                </c:pt>
                <c:pt idx="23">
                  <c:v>1956</c:v>
                </c:pt>
                <c:pt idx="24">
                  <c:v>1913</c:v>
                </c:pt>
                <c:pt idx="25">
                  <c:v>1979</c:v>
                </c:pt>
                <c:pt idx="26">
                  <c:v>1996</c:v>
                </c:pt>
                <c:pt idx="27">
                  <c:v>1958</c:v>
                </c:pt>
                <c:pt idx="28">
                  <c:v>1929</c:v>
                </c:pt>
                <c:pt idx="29">
                  <c:v>1843</c:v>
                </c:pt>
                <c:pt idx="30">
                  <c:v>1683</c:v>
                </c:pt>
                <c:pt idx="31">
                  <c:v>1544</c:v>
                </c:pt>
                <c:pt idx="32">
                  <c:v>1771</c:v>
                </c:pt>
                <c:pt idx="33">
                  <c:v>1861</c:v>
                </c:pt>
                <c:pt idx="34">
                  <c:v>1791</c:v>
                </c:pt>
                <c:pt idx="35">
                  <c:v>1563</c:v>
                </c:pt>
                <c:pt idx="36">
                  <c:v>1638</c:v>
                </c:pt>
                <c:pt idx="37">
                  <c:v>1604</c:v>
                </c:pt>
                <c:pt idx="38">
                  <c:v>1580</c:v>
                </c:pt>
                <c:pt idx="39">
                  <c:v>1815</c:v>
                </c:pt>
                <c:pt idx="40">
                  <c:v>1879</c:v>
                </c:pt>
                <c:pt idx="41">
                  <c:v>1925</c:v>
                </c:pt>
                <c:pt idx="42">
                  <c:v>1844</c:v>
                </c:pt>
                <c:pt idx="43">
                  <c:v>1973</c:v>
                </c:pt>
                <c:pt idx="44">
                  <c:v>1920</c:v>
                </c:pt>
                <c:pt idx="45">
                  <c:v>1806</c:v>
                </c:pt>
                <c:pt idx="46">
                  <c:v>1964</c:v>
                </c:pt>
                <c:pt idx="47">
                  <c:v>2050</c:v>
                </c:pt>
                <c:pt idx="48">
                  <c:v>2027</c:v>
                </c:pt>
                <c:pt idx="49">
                  <c:v>2145</c:v>
                </c:pt>
                <c:pt idx="50">
                  <c:v>2381</c:v>
                </c:pt>
                <c:pt idx="51">
                  <c:v>2210</c:v>
                </c:pt>
                <c:pt idx="52">
                  <c:v>2191</c:v>
                </c:pt>
                <c:pt idx="53">
                  <c:v>2131</c:v>
                </c:pt>
                <c:pt idx="54">
                  <c:v>2198</c:v>
                </c:pt>
                <c:pt idx="55">
                  <c:v>2080</c:v>
                </c:pt>
                <c:pt idx="56">
                  <c:v>2243</c:v>
                </c:pt>
                <c:pt idx="57">
                  <c:v>2313</c:v>
                </c:pt>
                <c:pt idx="58">
                  <c:v>2214</c:v>
                </c:pt>
                <c:pt idx="59">
                  <c:v>2275</c:v>
                </c:pt>
                <c:pt idx="60">
                  <c:v>2221</c:v>
                </c:pt>
                <c:pt idx="61">
                  <c:v>2138</c:v>
                </c:pt>
                <c:pt idx="62">
                  <c:v>1972</c:v>
                </c:pt>
                <c:pt idx="63">
                  <c:v>1952</c:v>
                </c:pt>
                <c:pt idx="64">
                  <c:v>1997</c:v>
                </c:pt>
                <c:pt idx="65">
                  <c:v>2000</c:v>
                </c:pt>
                <c:pt idx="66">
                  <c:v>2048</c:v>
                </c:pt>
                <c:pt idx="67">
                  <c:v>2019</c:v>
                </c:pt>
                <c:pt idx="68">
                  <c:v>1802</c:v>
                </c:pt>
                <c:pt idx="69">
                  <c:v>1695</c:v>
                </c:pt>
                <c:pt idx="70">
                  <c:v>1597</c:v>
                </c:pt>
                <c:pt idx="71">
                  <c:v>1567</c:v>
                </c:pt>
                <c:pt idx="72">
                  <c:v>1608</c:v>
                </c:pt>
                <c:pt idx="73">
                  <c:v>1543</c:v>
                </c:pt>
                <c:pt idx="74">
                  <c:v>1494</c:v>
                </c:pt>
                <c:pt idx="75">
                  <c:v>1577</c:v>
                </c:pt>
                <c:pt idx="76">
                  <c:v>1499</c:v>
                </c:pt>
                <c:pt idx="77">
                  <c:v>1420</c:v>
                </c:pt>
                <c:pt idx="78">
                  <c:v>1267</c:v>
                </c:pt>
                <c:pt idx="79">
                  <c:v>1270</c:v>
                </c:pt>
                <c:pt idx="80">
                  <c:v>1121</c:v>
                </c:pt>
                <c:pt idx="81">
                  <c:v>1107</c:v>
                </c:pt>
                <c:pt idx="82">
                  <c:v>1115</c:v>
                </c:pt>
                <c:pt idx="83">
                  <c:v>1319</c:v>
                </c:pt>
                <c:pt idx="84">
                  <c:v>1251</c:v>
                </c:pt>
                <c:pt idx="85">
                  <c:v>1254</c:v>
                </c:pt>
                <c:pt idx="86">
                  <c:v>1367</c:v>
                </c:pt>
                <c:pt idx="87">
                  <c:v>1265</c:v>
                </c:pt>
                <c:pt idx="88">
                  <c:v>1358</c:v>
                </c:pt>
                <c:pt idx="89">
                  <c:v>1394</c:v>
                </c:pt>
                <c:pt idx="90">
                  <c:v>1429</c:v>
                </c:pt>
                <c:pt idx="91">
                  <c:v>1419</c:v>
                </c:pt>
                <c:pt idx="92">
                  <c:v>1673</c:v>
                </c:pt>
                <c:pt idx="93">
                  <c:v>1729</c:v>
                </c:pt>
                <c:pt idx="94">
                  <c:v>1760</c:v>
                </c:pt>
                <c:pt idx="95">
                  <c:v>1522</c:v>
                </c:pt>
                <c:pt idx="96">
                  <c:v>1692</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Consented'!$A$75:$A$171</c:f>
              <c:numCache>
                <c:formatCode>mmm\-yy</c:formatCode>
                <c:ptCount val="97"/>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43696</c:v>
                </c:pt>
                <c:pt idx="20">
                  <c:v>43709</c:v>
                </c:pt>
                <c:pt idx="21">
                  <c:v>43757</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numCache>
            </c:numRef>
          </c:cat>
          <c:val>
            <c:numRef>
              <c:f>'Dwellings Consented'!$BC$75:$BC$171</c:f>
              <c:numCache>
                <c:formatCode>General</c:formatCode>
                <c:ptCount val="97"/>
                <c:pt idx="0">
                  <c:v>1714</c:v>
                </c:pt>
                <c:pt idx="1">
                  <c:v>1624</c:v>
                </c:pt>
                <c:pt idx="2">
                  <c:v>1570</c:v>
                </c:pt>
                <c:pt idx="3">
                  <c:v>1664</c:v>
                </c:pt>
                <c:pt idx="4">
                  <c:v>1702</c:v>
                </c:pt>
                <c:pt idx="5">
                  <c:v>1705</c:v>
                </c:pt>
                <c:pt idx="6">
                  <c:v>1895</c:v>
                </c:pt>
                <c:pt idx="7">
                  <c:v>1929</c:v>
                </c:pt>
                <c:pt idx="8">
                  <c:v>1801</c:v>
                </c:pt>
                <c:pt idx="9">
                  <c:v>1854</c:v>
                </c:pt>
                <c:pt idx="10">
                  <c:v>1538</c:v>
                </c:pt>
                <c:pt idx="11">
                  <c:v>1522</c:v>
                </c:pt>
                <c:pt idx="12">
                  <c:v>1474</c:v>
                </c:pt>
                <c:pt idx="13">
                  <c:v>1560</c:v>
                </c:pt>
                <c:pt idx="14">
                  <c:v>1626</c:v>
                </c:pt>
                <c:pt idx="15">
                  <c:v>1521</c:v>
                </c:pt>
                <c:pt idx="16">
                  <c:v>1567</c:v>
                </c:pt>
                <c:pt idx="17">
                  <c:v>1574</c:v>
                </c:pt>
                <c:pt idx="18">
                  <c:v>1593</c:v>
                </c:pt>
                <c:pt idx="19">
                  <c:v>1602</c:v>
                </c:pt>
                <c:pt idx="20">
                  <c:v>1683</c:v>
                </c:pt>
                <c:pt idx="21">
                  <c:v>1710</c:v>
                </c:pt>
                <c:pt idx="22">
                  <c:v>1654</c:v>
                </c:pt>
                <c:pt idx="23">
                  <c:v>1650</c:v>
                </c:pt>
                <c:pt idx="24">
                  <c:v>1749</c:v>
                </c:pt>
                <c:pt idx="25">
                  <c:v>1738</c:v>
                </c:pt>
                <c:pt idx="26">
                  <c:v>1745</c:v>
                </c:pt>
                <c:pt idx="27">
                  <c:v>1697</c:v>
                </c:pt>
                <c:pt idx="28">
                  <c:v>1673</c:v>
                </c:pt>
                <c:pt idx="29">
                  <c:v>1729</c:v>
                </c:pt>
                <c:pt idx="30">
                  <c:v>1689</c:v>
                </c:pt>
                <c:pt idx="31">
                  <c:v>1681</c:v>
                </c:pt>
                <c:pt idx="32">
                  <c:v>1686</c:v>
                </c:pt>
                <c:pt idx="33">
                  <c:v>1636</c:v>
                </c:pt>
                <c:pt idx="34">
                  <c:v>1847</c:v>
                </c:pt>
                <c:pt idx="35">
                  <c:v>2002</c:v>
                </c:pt>
                <c:pt idx="36">
                  <c:v>2177</c:v>
                </c:pt>
                <c:pt idx="37">
                  <c:v>2169</c:v>
                </c:pt>
                <c:pt idx="38">
                  <c:v>2254</c:v>
                </c:pt>
                <c:pt idx="39">
                  <c:v>2308</c:v>
                </c:pt>
                <c:pt idx="40">
                  <c:v>2341</c:v>
                </c:pt>
                <c:pt idx="41">
                  <c:v>2369</c:v>
                </c:pt>
                <c:pt idx="42">
                  <c:v>2297</c:v>
                </c:pt>
                <c:pt idx="43">
                  <c:v>2505</c:v>
                </c:pt>
                <c:pt idx="44">
                  <c:v>2497</c:v>
                </c:pt>
                <c:pt idx="45">
                  <c:v>2609</c:v>
                </c:pt>
                <c:pt idx="46">
                  <c:v>2508</c:v>
                </c:pt>
                <c:pt idx="47">
                  <c:v>2397</c:v>
                </c:pt>
                <c:pt idx="48">
                  <c:v>2236</c:v>
                </c:pt>
                <c:pt idx="49">
                  <c:v>2271</c:v>
                </c:pt>
                <c:pt idx="50">
                  <c:v>2515</c:v>
                </c:pt>
                <c:pt idx="51">
                  <c:v>2565</c:v>
                </c:pt>
                <c:pt idx="52">
                  <c:v>2663</c:v>
                </c:pt>
                <c:pt idx="53">
                  <c:v>2901</c:v>
                </c:pt>
                <c:pt idx="54">
                  <c:v>3019</c:v>
                </c:pt>
                <c:pt idx="55">
                  <c:v>2934</c:v>
                </c:pt>
                <c:pt idx="56">
                  <c:v>3067</c:v>
                </c:pt>
                <c:pt idx="57">
                  <c:v>3040</c:v>
                </c:pt>
                <c:pt idx="58">
                  <c:v>3115</c:v>
                </c:pt>
                <c:pt idx="59">
                  <c:v>3063</c:v>
                </c:pt>
                <c:pt idx="60">
                  <c:v>3097</c:v>
                </c:pt>
                <c:pt idx="61">
                  <c:v>3031</c:v>
                </c:pt>
                <c:pt idx="62">
                  <c:v>2823</c:v>
                </c:pt>
                <c:pt idx="63">
                  <c:v>2828</c:v>
                </c:pt>
                <c:pt idx="64">
                  <c:v>2762</c:v>
                </c:pt>
                <c:pt idx="65">
                  <c:v>2570</c:v>
                </c:pt>
                <c:pt idx="66">
                  <c:v>2495</c:v>
                </c:pt>
                <c:pt idx="67">
                  <c:v>2404</c:v>
                </c:pt>
                <c:pt idx="68">
                  <c:v>2221</c:v>
                </c:pt>
                <c:pt idx="69">
                  <c:v>2189</c:v>
                </c:pt>
                <c:pt idx="70">
                  <c:v>2019</c:v>
                </c:pt>
                <c:pt idx="71">
                  <c:v>1946</c:v>
                </c:pt>
                <c:pt idx="72">
                  <c:v>1913</c:v>
                </c:pt>
                <c:pt idx="73">
                  <c:v>1935</c:v>
                </c:pt>
                <c:pt idx="74">
                  <c:v>1813</c:v>
                </c:pt>
                <c:pt idx="75">
                  <c:v>1684</c:v>
                </c:pt>
                <c:pt idx="76">
                  <c:v>1625</c:v>
                </c:pt>
                <c:pt idx="77">
                  <c:v>1520</c:v>
                </c:pt>
                <c:pt idx="78">
                  <c:v>1481</c:v>
                </c:pt>
                <c:pt idx="79">
                  <c:v>1480</c:v>
                </c:pt>
                <c:pt idx="80">
                  <c:v>1624</c:v>
                </c:pt>
                <c:pt idx="81">
                  <c:v>1622</c:v>
                </c:pt>
                <c:pt idx="82">
                  <c:v>1636</c:v>
                </c:pt>
                <c:pt idx="83">
                  <c:v>1626</c:v>
                </c:pt>
                <c:pt idx="84">
                  <c:v>1566</c:v>
                </c:pt>
                <c:pt idx="85">
                  <c:v>1665</c:v>
                </c:pt>
                <c:pt idx="86">
                  <c:v>1686</c:v>
                </c:pt>
                <c:pt idx="87">
                  <c:v>1740</c:v>
                </c:pt>
                <c:pt idx="88">
                  <c:v>1807</c:v>
                </c:pt>
                <c:pt idx="89">
                  <c:v>1888</c:v>
                </c:pt>
                <c:pt idx="90">
                  <c:v>1883</c:v>
                </c:pt>
                <c:pt idx="91">
                  <c:v>2127</c:v>
                </c:pt>
                <c:pt idx="92">
                  <c:v>2022</c:v>
                </c:pt>
                <c:pt idx="93">
                  <c:v>2076</c:v>
                </c:pt>
                <c:pt idx="94">
                  <c:v>2135</c:v>
                </c:pt>
                <c:pt idx="95">
                  <c:v>2310</c:v>
                </c:pt>
                <c:pt idx="96">
                  <c:v>2311</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Consented'!$A$75:$A$171</c:f>
              <c:numCache>
                <c:formatCode>mmm\-yy</c:formatCode>
                <c:ptCount val="97"/>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43696</c:v>
                </c:pt>
                <c:pt idx="20">
                  <c:v>43709</c:v>
                </c:pt>
                <c:pt idx="21">
                  <c:v>43757</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numCache>
            </c:numRef>
          </c:cat>
          <c:val>
            <c:numRef>
              <c:f>'Dwellings Consented'!$BE$75:$BE$171</c:f>
              <c:numCache>
                <c:formatCode>0%</c:formatCode>
                <c:ptCount val="97"/>
                <c:pt idx="0">
                  <c:v>0.27761220987988799</c:v>
                </c:pt>
                <c:pt idx="1">
                  <c:v>0.26520086862106407</c:v>
                </c:pt>
                <c:pt idx="2">
                  <c:v>0.26608291636883491</c:v>
                </c:pt>
                <c:pt idx="3">
                  <c:v>0.27311032762920284</c:v>
                </c:pt>
                <c:pt idx="4">
                  <c:v>0.28450382923252404</c:v>
                </c:pt>
                <c:pt idx="5">
                  <c:v>0.27916565607567306</c:v>
                </c:pt>
                <c:pt idx="6">
                  <c:v>0.28065395095367845</c:v>
                </c:pt>
                <c:pt idx="7">
                  <c:v>0.2802685392391388</c:v>
                </c:pt>
                <c:pt idx="8">
                  <c:v>0.2712244109694863</c:v>
                </c:pt>
                <c:pt idx="9">
                  <c:v>0.27588316256308304</c:v>
                </c:pt>
                <c:pt idx="10">
                  <c:v>0.26585937500000001</c:v>
                </c:pt>
                <c:pt idx="11">
                  <c:v>0.27196392473954284</c:v>
                </c:pt>
                <c:pt idx="12">
                  <c:v>0.27124773960216997</c:v>
                </c:pt>
                <c:pt idx="13">
                  <c:v>0.27753303964757708</c:v>
                </c:pt>
                <c:pt idx="14">
                  <c:v>0.27360530488683871</c:v>
                </c:pt>
                <c:pt idx="15">
                  <c:v>0.266031699869129</c:v>
                </c:pt>
                <c:pt idx="16">
                  <c:v>0.26647936027663716</c:v>
                </c:pt>
                <c:pt idx="17">
                  <c:v>0.27273375142531359</c:v>
                </c:pt>
                <c:pt idx="18">
                  <c:v>0.28427929193593704</c:v>
                </c:pt>
                <c:pt idx="19">
                  <c:v>0.28149180899268039</c:v>
                </c:pt>
                <c:pt idx="20">
                  <c:v>0.28221948886155529</c:v>
                </c:pt>
                <c:pt idx="21">
                  <c:v>0.28361710685078428</c:v>
                </c:pt>
                <c:pt idx="22">
                  <c:v>0.27922776806134803</c:v>
                </c:pt>
                <c:pt idx="23">
                  <c:v>0.28005807047644188</c:v>
                </c:pt>
                <c:pt idx="24">
                  <c:v>0.27891292735042733</c:v>
                </c:pt>
                <c:pt idx="25">
                  <c:v>0.27810690723037568</c:v>
                </c:pt>
                <c:pt idx="26">
                  <c:v>0.28181087597106885</c:v>
                </c:pt>
                <c:pt idx="27">
                  <c:v>0.27772139909343074</c:v>
                </c:pt>
                <c:pt idx="28">
                  <c:v>0.28065695949209857</c:v>
                </c:pt>
                <c:pt idx="29">
                  <c:v>0.27561239680606309</c:v>
                </c:pt>
                <c:pt idx="30">
                  <c:v>0.26072651581279793</c:v>
                </c:pt>
                <c:pt idx="31">
                  <c:v>0.25058815621429054</c:v>
                </c:pt>
                <c:pt idx="32">
                  <c:v>0.2574347039048358</c:v>
                </c:pt>
                <c:pt idx="33">
                  <c:v>0.25800893426930438</c:v>
                </c:pt>
                <c:pt idx="34">
                  <c:v>0.25709023941068138</c:v>
                </c:pt>
                <c:pt idx="35">
                  <c:v>0.25112592325707078</c:v>
                </c:pt>
                <c:pt idx="36">
                  <c:v>0.25939344358090338</c:v>
                </c:pt>
                <c:pt idx="37">
                  <c:v>0.256434308495046</c:v>
                </c:pt>
                <c:pt idx="38">
                  <c:v>0.25360164646695632</c:v>
                </c:pt>
                <c:pt idx="39">
                  <c:v>0.26071448169895189</c:v>
                </c:pt>
                <c:pt idx="40">
                  <c:v>0.25290885585003231</c:v>
                </c:pt>
                <c:pt idx="41">
                  <c:v>0.25179931704754399</c:v>
                </c:pt>
                <c:pt idx="42">
                  <c:v>0.24226131440204626</c:v>
                </c:pt>
                <c:pt idx="43">
                  <c:v>0.2508530710558009</c:v>
                </c:pt>
                <c:pt idx="44">
                  <c:v>0.24742268041237114</c:v>
                </c:pt>
                <c:pt idx="45">
                  <c:v>0.24518459069020868</c:v>
                </c:pt>
                <c:pt idx="46">
                  <c:v>0.24185635792778651</c:v>
                </c:pt>
                <c:pt idx="47">
                  <c:v>0.23620244532125287</c:v>
                </c:pt>
                <c:pt idx="48">
                  <c:v>0.23005757590669751</c:v>
                </c:pt>
                <c:pt idx="49">
                  <c:v>0.23155008178581737</c:v>
                </c:pt>
                <c:pt idx="50">
                  <c:v>0.2497089910136425</c:v>
                </c:pt>
                <c:pt idx="51">
                  <c:v>0.24455002794857461</c:v>
                </c:pt>
                <c:pt idx="52">
                  <c:v>0.24262264846919956</c:v>
                </c:pt>
                <c:pt idx="53">
                  <c:v>0.25230228145680039</c:v>
                </c:pt>
                <c:pt idx="54">
                  <c:v>0.25957779515246288</c:v>
                </c:pt>
                <c:pt idx="55">
                  <c:v>0.25355262544844615</c:v>
                </c:pt>
                <c:pt idx="56">
                  <c:v>0.26777348191949057</c:v>
                </c:pt>
                <c:pt idx="57">
                  <c:v>0.26962659380692167</c:v>
                </c:pt>
                <c:pt idx="58">
                  <c:v>0.27175263424285651</c:v>
                </c:pt>
                <c:pt idx="59">
                  <c:v>0.27853152434158018</c:v>
                </c:pt>
                <c:pt idx="60">
                  <c:v>0.27874119926286445</c:v>
                </c:pt>
                <c:pt idx="61">
                  <c:v>0.27658449858248041</c:v>
                </c:pt>
                <c:pt idx="62">
                  <c:v>0.26294801102796378</c:v>
                </c:pt>
                <c:pt idx="63">
                  <c:v>0.26576464127015825</c:v>
                </c:pt>
                <c:pt idx="64">
                  <c:v>0.27263421874200316</c:v>
                </c:pt>
                <c:pt idx="65">
                  <c:v>0.26497249148545976</c:v>
                </c:pt>
                <c:pt idx="66">
                  <c:v>0.26900709598250011</c:v>
                </c:pt>
                <c:pt idx="67">
                  <c:v>0.27284341498639114</c:v>
                </c:pt>
                <c:pt idx="68">
                  <c:v>0.25780197903858537</c:v>
                </c:pt>
                <c:pt idx="69">
                  <c:v>0.25814385985961963</c:v>
                </c:pt>
                <c:pt idx="70">
                  <c:v>0.25459929435483869</c:v>
                </c:pt>
                <c:pt idx="71">
                  <c:v>0.25225981404958675</c:v>
                </c:pt>
                <c:pt idx="72">
                  <c:v>0.25560128029263834</c:v>
                </c:pt>
                <c:pt idx="73">
                  <c:v>0.25278615445129149</c:v>
                </c:pt>
                <c:pt idx="74">
                  <c:v>0.24498265188108034</c:v>
                </c:pt>
                <c:pt idx="75">
                  <c:v>0.24232081911262798</c:v>
                </c:pt>
                <c:pt idx="76">
                  <c:v>0.23481501932633905</c:v>
                </c:pt>
                <c:pt idx="77">
                  <c:v>0.23284012991699748</c:v>
                </c:pt>
                <c:pt idx="78">
                  <c:v>0.22134387351778656</c:v>
                </c:pt>
                <c:pt idx="79">
                  <c:v>0.22032295606633692</c:v>
                </c:pt>
                <c:pt idx="80">
                  <c:v>0.21735040879820564</c:v>
                </c:pt>
                <c:pt idx="81">
                  <c:v>0.2130130563370122</c:v>
                </c:pt>
                <c:pt idx="82">
                  <c:v>0.21186623516720604</c:v>
                </c:pt>
                <c:pt idx="83">
                  <c:v>0.22663031781332951</c:v>
                </c:pt>
                <c:pt idx="84">
                  <c:v>0.21815961497018893</c:v>
                </c:pt>
                <c:pt idx="85">
                  <c:v>0.22827270747113917</c:v>
                </c:pt>
                <c:pt idx="86">
                  <c:v>0.23830877642536835</c:v>
                </c:pt>
                <c:pt idx="87">
                  <c:v>0.2390893220832121</c:v>
                </c:pt>
                <c:pt idx="88">
                  <c:v>0.24884593190998269</c:v>
                </c:pt>
                <c:pt idx="89">
                  <c:v>0.25085694298705841</c:v>
                </c:pt>
                <c:pt idx="90">
                  <c:v>0.25162054784972471</c:v>
                </c:pt>
                <c:pt idx="91">
                  <c:v>0.26760952052431874</c:v>
                </c:pt>
                <c:pt idx="92">
                  <c:v>0.27425474254742549</c:v>
                </c:pt>
                <c:pt idx="93">
                  <c:v>0.27681960444829196</c:v>
                </c:pt>
                <c:pt idx="94">
                  <c:v>0.27852084972462626</c:v>
                </c:pt>
                <c:pt idx="95">
                  <c:v>0.26592815521547031</c:v>
                </c:pt>
                <c:pt idx="96">
                  <c:v>0.27511249128588633</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CCCs'!$A$122:$A$158</c:f>
              <c:numCache>
                <c:formatCode>mmm\-yy</c:formatCode>
                <c:ptCount val="37"/>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pt idx="36">
                  <c:v>46023</c:v>
                </c:pt>
              </c:numCache>
            </c:numRef>
          </c:cat>
          <c:val>
            <c:numRef>
              <c:f>'Dwellings with CCCs'!$B$122:$B$158</c:f>
              <c:numCache>
                <c:formatCode>General</c:formatCode>
                <c:ptCount val="37"/>
                <c:pt idx="0">
                  <c:v>845</c:v>
                </c:pt>
                <c:pt idx="1">
                  <c:v>1164</c:v>
                </c:pt>
                <c:pt idx="2">
                  <c:v>1482</c:v>
                </c:pt>
                <c:pt idx="3">
                  <c:v>1189</c:v>
                </c:pt>
                <c:pt idx="4">
                  <c:v>1499</c:v>
                </c:pt>
                <c:pt idx="5">
                  <c:v>1742</c:v>
                </c:pt>
                <c:pt idx="6">
                  <c:v>1557</c:v>
                </c:pt>
                <c:pt idx="7">
                  <c:v>1497</c:v>
                </c:pt>
                <c:pt idx="8">
                  <c:v>1927</c:v>
                </c:pt>
                <c:pt idx="9">
                  <c:v>1949</c:v>
                </c:pt>
                <c:pt idx="10">
                  <c:v>1925</c:v>
                </c:pt>
                <c:pt idx="11">
                  <c:v>1327</c:v>
                </c:pt>
                <c:pt idx="12">
                  <c:v>965</c:v>
                </c:pt>
                <c:pt idx="13">
                  <c:v>1583</c:v>
                </c:pt>
                <c:pt idx="14">
                  <c:v>1728</c:v>
                </c:pt>
                <c:pt idx="15">
                  <c:v>1677</c:v>
                </c:pt>
                <c:pt idx="16">
                  <c:v>1683</c:v>
                </c:pt>
                <c:pt idx="17">
                  <c:v>1322</c:v>
                </c:pt>
                <c:pt idx="18">
                  <c:v>1614</c:v>
                </c:pt>
                <c:pt idx="19">
                  <c:v>1186</c:v>
                </c:pt>
                <c:pt idx="20">
                  <c:v>1451</c:v>
                </c:pt>
                <c:pt idx="21">
                  <c:v>1497</c:v>
                </c:pt>
                <c:pt idx="22">
                  <c:v>1444</c:v>
                </c:pt>
                <c:pt idx="23">
                  <c:v>1019</c:v>
                </c:pt>
                <c:pt idx="24">
                  <c:v>1291</c:v>
                </c:pt>
                <c:pt idx="25">
                  <c:v>899</c:v>
                </c:pt>
                <c:pt idx="26">
                  <c:v>1255</c:v>
                </c:pt>
                <c:pt idx="27">
                  <c:v>1256</c:v>
                </c:pt>
                <c:pt idx="28">
                  <c:v>1316</c:v>
                </c:pt>
                <c:pt idx="29">
                  <c:v>1208</c:v>
                </c:pt>
                <c:pt idx="30">
                  <c:v>1539</c:v>
                </c:pt>
                <c:pt idx="31">
                  <c:v>1168</c:v>
                </c:pt>
                <c:pt idx="32">
                  <c:v>1342</c:v>
                </c:pt>
                <c:pt idx="33">
                  <c:v>1373</c:v>
                </c:pt>
                <c:pt idx="34">
                  <c:v>982</c:v>
                </c:pt>
                <c:pt idx="35">
                  <c:v>812</c:v>
                </c:pt>
                <c:pt idx="36">
                  <c:v>853</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CCCs'!$A$134:$A$158</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with CCCs'!$F$134:$F$158</c:f>
              <c:numCache>
                <c:formatCode>General</c:formatCode>
                <c:ptCount val="25"/>
                <c:pt idx="0">
                  <c:v>713</c:v>
                </c:pt>
                <c:pt idx="1">
                  <c:v>991</c:v>
                </c:pt>
                <c:pt idx="2">
                  <c:v>1104</c:v>
                </c:pt>
                <c:pt idx="3">
                  <c:v>1093</c:v>
                </c:pt>
                <c:pt idx="4">
                  <c:v>1222</c:v>
                </c:pt>
                <c:pt idx="5">
                  <c:v>927</c:v>
                </c:pt>
                <c:pt idx="6">
                  <c:v>941</c:v>
                </c:pt>
                <c:pt idx="7">
                  <c:v>739</c:v>
                </c:pt>
                <c:pt idx="8">
                  <c:v>943</c:v>
                </c:pt>
                <c:pt idx="9">
                  <c:v>972</c:v>
                </c:pt>
                <c:pt idx="10">
                  <c:v>946</c:v>
                </c:pt>
                <c:pt idx="11">
                  <c:v>774</c:v>
                </c:pt>
                <c:pt idx="12">
                  <c:v>696</c:v>
                </c:pt>
                <c:pt idx="13">
                  <c:v>545</c:v>
                </c:pt>
                <c:pt idx="14">
                  <c:v>774</c:v>
                </c:pt>
                <c:pt idx="15">
                  <c:v>771</c:v>
                </c:pt>
                <c:pt idx="16">
                  <c:v>780</c:v>
                </c:pt>
                <c:pt idx="17">
                  <c:v>785</c:v>
                </c:pt>
                <c:pt idx="18">
                  <c:v>1066</c:v>
                </c:pt>
                <c:pt idx="19">
                  <c:v>809</c:v>
                </c:pt>
                <c:pt idx="20">
                  <c:v>798</c:v>
                </c:pt>
                <c:pt idx="21">
                  <c:v>978</c:v>
                </c:pt>
                <c:pt idx="22">
                  <c:v>698</c:v>
                </c:pt>
                <c:pt idx="23">
                  <c:v>625</c:v>
                </c:pt>
                <c:pt idx="24">
                  <c:v>682</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CCCs'!$A$134:$A$158</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with CCCs'!$G$134:$G$158</c:f>
              <c:numCache>
                <c:formatCode>General</c:formatCode>
                <c:ptCount val="25"/>
                <c:pt idx="0">
                  <c:v>240</c:v>
                </c:pt>
                <c:pt idx="1">
                  <c:v>562</c:v>
                </c:pt>
                <c:pt idx="2">
                  <c:v>560</c:v>
                </c:pt>
                <c:pt idx="3">
                  <c:v>545</c:v>
                </c:pt>
                <c:pt idx="4">
                  <c:v>349</c:v>
                </c:pt>
                <c:pt idx="5">
                  <c:v>326</c:v>
                </c:pt>
                <c:pt idx="6">
                  <c:v>575</c:v>
                </c:pt>
                <c:pt idx="7">
                  <c:v>391</c:v>
                </c:pt>
                <c:pt idx="8">
                  <c:v>479</c:v>
                </c:pt>
                <c:pt idx="9">
                  <c:v>489</c:v>
                </c:pt>
                <c:pt idx="10">
                  <c:v>325</c:v>
                </c:pt>
                <c:pt idx="11">
                  <c:v>216</c:v>
                </c:pt>
                <c:pt idx="12">
                  <c:v>539</c:v>
                </c:pt>
                <c:pt idx="13">
                  <c:v>281</c:v>
                </c:pt>
                <c:pt idx="14">
                  <c:v>461</c:v>
                </c:pt>
                <c:pt idx="15">
                  <c:v>448</c:v>
                </c:pt>
                <c:pt idx="16">
                  <c:v>460</c:v>
                </c:pt>
                <c:pt idx="17">
                  <c:v>323</c:v>
                </c:pt>
                <c:pt idx="18">
                  <c:v>391</c:v>
                </c:pt>
                <c:pt idx="19">
                  <c:v>334</c:v>
                </c:pt>
                <c:pt idx="20">
                  <c:v>485</c:v>
                </c:pt>
                <c:pt idx="21">
                  <c:v>331</c:v>
                </c:pt>
                <c:pt idx="22">
                  <c:v>247</c:v>
                </c:pt>
                <c:pt idx="23">
                  <c:v>168</c:v>
                </c:pt>
                <c:pt idx="24">
                  <c:v>144</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dLbl>
              <c:idx val="2"/>
              <c:layout>
                <c:manualLayout>
                  <c:x val="5.7061366579292906E-3"/>
                  <c:y val="-4.28509644645773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A94-43AA-B369-A83EEE1E8360}"/>
                </c:ext>
              </c:extLst>
            </c:dLbl>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CCCs'!$A$134:$A$158</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'Dwellings with CCCs'!$H$134:$H$158</c:f>
              <c:numCache>
                <c:formatCode>General</c:formatCode>
                <c:ptCount val="25"/>
                <c:pt idx="0">
                  <c:v>12</c:v>
                </c:pt>
                <c:pt idx="1">
                  <c:v>30</c:v>
                </c:pt>
                <c:pt idx="2">
                  <c:v>64</c:v>
                </c:pt>
                <c:pt idx="3">
                  <c:v>17</c:v>
                </c:pt>
                <c:pt idx="4">
                  <c:v>77</c:v>
                </c:pt>
                <c:pt idx="5">
                  <c:v>69</c:v>
                </c:pt>
                <c:pt idx="6">
                  <c:v>97</c:v>
                </c:pt>
                <c:pt idx="7">
                  <c:v>56</c:v>
                </c:pt>
                <c:pt idx="8">
                  <c:v>29</c:v>
                </c:pt>
                <c:pt idx="9">
                  <c:v>36</c:v>
                </c:pt>
                <c:pt idx="10">
                  <c:v>173</c:v>
                </c:pt>
                <c:pt idx="11">
                  <c:v>29</c:v>
                </c:pt>
                <c:pt idx="12">
                  <c:v>56</c:v>
                </c:pt>
                <c:pt idx="13">
                  <c:v>73</c:v>
                </c:pt>
                <c:pt idx="14">
                  <c:v>20</c:v>
                </c:pt>
                <c:pt idx="15">
                  <c:v>37</c:v>
                </c:pt>
                <c:pt idx="16">
                  <c:v>76</c:v>
                </c:pt>
                <c:pt idx="17">
                  <c:v>100</c:v>
                </c:pt>
                <c:pt idx="18">
                  <c:v>82</c:v>
                </c:pt>
                <c:pt idx="19">
                  <c:v>25</c:v>
                </c:pt>
                <c:pt idx="20">
                  <c:v>59</c:v>
                </c:pt>
                <c:pt idx="21">
                  <c:v>64</c:v>
                </c:pt>
                <c:pt idx="22">
                  <c:v>37</c:v>
                </c:pt>
                <c:pt idx="23">
                  <c:v>19</c:v>
                </c:pt>
                <c:pt idx="24">
                  <c:v>27</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Created'!$A$127:$A$151</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'Residential Parcels Created'!$B$127:$B$151</c:f>
              <c:numCache>
                <c:formatCode>General</c:formatCode>
                <c:ptCount val="25"/>
                <c:pt idx="0">
                  <c:v>1123</c:v>
                </c:pt>
                <c:pt idx="1">
                  <c:v>1391</c:v>
                </c:pt>
                <c:pt idx="2">
                  <c:v>863</c:v>
                </c:pt>
                <c:pt idx="3">
                  <c:v>1787</c:v>
                </c:pt>
                <c:pt idx="4">
                  <c:v>1328</c:v>
                </c:pt>
                <c:pt idx="5">
                  <c:v>1125</c:v>
                </c:pt>
                <c:pt idx="6">
                  <c:v>1551</c:v>
                </c:pt>
                <c:pt idx="7">
                  <c:v>1445</c:v>
                </c:pt>
                <c:pt idx="8">
                  <c:v>1129</c:v>
                </c:pt>
                <c:pt idx="9">
                  <c:v>1708</c:v>
                </c:pt>
                <c:pt idx="10">
                  <c:v>609</c:v>
                </c:pt>
                <c:pt idx="11">
                  <c:v>872</c:v>
                </c:pt>
                <c:pt idx="12">
                  <c:v>1001</c:v>
                </c:pt>
                <c:pt idx="13">
                  <c:v>1652</c:v>
                </c:pt>
                <c:pt idx="14">
                  <c:v>507</c:v>
                </c:pt>
                <c:pt idx="15">
                  <c:v>1449</c:v>
                </c:pt>
                <c:pt idx="16">
                  <c:v>1215</c:v>
                </c:pt>
                <c:pt idx="17">
                  <c:v>1236</c:v>
                </c:pt>
                <c:pt idx="18">
                  <c:v>1353</c:v>
                </c:pt>
                <c:pt idx="19">
                  <c:v>1243</c:v>
                </c:pt>
                <c:pt idx="20">
                  <c:v>983</c:v>
                </c:pt>
                <c:pt idx="21">
                  <c:v>1326</c:v>
                </c:pt>
                <c:pt idx="22">
                  <c:v>1193</c:v>
                </c:pt>
                <c:pt idx="23">
                  <c:v>1192</c:v>
                </c:pt>
                <c:pt idx="24">
                  <c:v>1374</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125731</xdr:colOff>
      <xdr:row>9</xdr:row>
      <xdr:rowOff>7620</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161924</xdr:colOff>
      <xdr:row>149</xdr:row>
      <xdr:rowOff>96304</xdr:rowOff>
    </xdr:from>
    <xdr:to>
      <xdr:col>74</xdr:col>
      <xdr:colOff>151342</xdr:colOff>
      <xdr:row>171</xdr:row>
      <xdr:rowOff>106887</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177799</xdr:colOff>
      <xdr:row>104</xdr:row>
      <xdr:rowOff>138637</xdr:rowOff>
    </xdr:from>
    <xdr:to>
      <xdr:col>74</xdr:col>
      <xdr:colOff>146050</xdr:colOff>
      <xdr:row>125</xdr:row>
      <xdr:rowOff>106887</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264583</xdr:colOff>
      <xdr:row>104</xdr:row>
      <xdr:rowOff>79373</xdr:rowOff>
    </xdr:from>
    <xdr:to>
      <xdr:col>83</xdr:col>
      <xdr:colOff>222250</xdr:colOff>
      <xdr:row>125</xdr:row>
      <xdr:rowOff>44448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70</xdr:col>
      <xdr:colOff>186267</xdr:colOff>
      <xdr:row>126</xdr:row>
      <xdr:rowOff>143928</xdr:rowOff>
    </xdr:from>
    <xdr:to>
      <xdr:col>79</xdr:col>
      <xdr:colOff>175683</xdr:colOff>
      <xdr:row>149</xdr:row>
      <xdr:rowOff>3175</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354542</xdr:colOff>
      <xdr:row>149</xdr:row>
      <xdr:rowOff>161924</xdr:rowOff>
    </xdr:from>
    <xdr:to>
      <xdr:col>83</xdr:col>
      <xdr:colOff>301625</xdr:colOff>
      <xdr:row>170</xdr:row>
      <xdr:rowOff>153457</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66</xdr:col>
      <xdr:colOff>209550</xdr:colOff>
      <xdr:row>69</xdr:row>
      <xdr:rowOff>19050</xdr:rowOff>
    </xdr:from>
    <xdr:to>
      <xdr:col>83</xdr:col>
      <xdr:colOff>191560</xdr:colOff>
      <xdr:row>104</xdr:row>
      <xdr:rowOff>53135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35982</xdr:colOff>
      <xdr:row>115</xdr:row>
      <xdr:rowOff>71815</xdr:rowOff>
    </xdr:from>
    <xdr:to>
      <xdr:col>19</xdr:col>
      <xdr:colOff>21772</xdr:colOff>
      <xdr:row>138</xdr:row>
      <xdr:rowOff>15723</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77865</xdr:colOff>
      <xdr:row>139</xdr:row>
      <xdr:rowOff>81340</xdr:rowOff>
    </xdr:from>
    <xdr:to>
      <xdr:col>19</xdr:col>
      <xdr:colOff>58813</xdr:colOff>
      <xdr:row>159</xdr:row>
      <xdr:rowOff>45055</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295275</xdr:colOff>
      <xdr:row>130</xdr:row>
      <xdr:rowOff>133350</xdr:rowOff>
    </xdr:from>
    <xdr:to>
      <xdr:col>29</xdr:col>
      <xdr:colOff>165332</xdr:colOff>
      <xdr:row>150</xdr:row>
      <xdr:rowOff>161089</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323850</xdr:colOff>
      <xdr:row>109</xdr:row>
      <xdr:rowOff>66675</xdr:rowOff>
    </xdr:from>
    <xdr:to>
      <xdr:col>29</xdr:col>
      <xdr:colOff>393700</xdr:colOff>
      <xdr:row>130</xdr:row>
      <xdr:rowOff>58607</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6</xdr:col>
      <xdr:colOff>609599</xdr:colOff>
      <xdr:row>397</xdr:row>
      <xdr:rowOff>123825</xdr:rowOff>
    </xdr:from>
    <xdr:to>
      <xdr:col>16</xdr:col>
      <xdr:colOff>473075</xdr:colOff>
      <xdr:row>420</xdr:row>
      <xdr:rowOff>63500</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57149</xdr:colOff>
      <xdr:row>101</xdr:row>
      <xdr:rowOff>133350</xdr:rowOff>
    </xdr:from>
    <xdr:to>
      <xdr:col>20</xdr:col>
      <xdr:colOff>31749</xdr:colOff>
      <xdr:row>126</xdr:row>
      <xdr:rowOff>73025</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57150</xdr:colOff>
      <xdr:row>71</xdr:row>
      <xdr:rowOff>76200</xdr:rowOff>
    </xdr:from>
    <xdr:to>
      <xdr:col>20</xdr:col>
      <xdr:colOff>0</xdr:colOff>
      <xdr:row>100</xdr:row>
      <xdr:rowOff>4762</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4" sqref="D14"/>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4" t="s">
        <v>122</v>
      </c>
      <c r="D3" s="184"/>
      <c r="E3" s="184"/>
      <c r="F3" s="184"/>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46108</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3" t="s">
        <v>109</v>
      </c>
      <c r="E17" s="183"/>
      <c r="F17" s="183"/>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5" t="s">
        <v>111</v>
      </c>
      <c r="E21" s="185"/>
      <c r="F21" s="185"/>
      <c r="G21" s="125"/>
    </row>
    <row r="22" spans="2:7" ht="14.5" x14ac:dyDescent="0.35">
      <c r="B22" s="119"/>
      <c r="C22" s="127" t="s">
        <v>112</v>
      </c>
      <c r="D22" s="182" t="s">
        <v>113</v>
      </c>
      <c r="E22" s="182"/>
      <c r="F22" s="182"/>
      <c r="G22" s="125"/>
    </row>
    <row r="23" spans="2:7" ht="14.5" x14ac:dyDescent="0.35">
      <c r="B23" s="119"/>
      <c r="C23" s="127" t="s">
        <v>114</v>
      </c>
      <c r="D23" s="182" t="s">
        <v>118</v>
      </c>
      <c r="E23" s="182"/>
      <c r="F23" s="182"/>
      <c r="G23" s="125"/>
    </row>
    <row r="24" spans="2:7" ht="14.5" x14ac:dyDescent="0.35">
      <c r="B24" s="119"/>
      <c r="C24" s="127" t="s">
        <v>68</v>
      </c>
      <c r="D24" s="182" t="s">
        <v>104</v>
      </c>
      <c r="E24" s="182"/>
      <c r="F24" s="182"/>
      <c r="G24" s="125"/>
    </row>
    <row r="25" spans="2:7" ht="14.5" x14ac:dyDescent="0.35">
      <c r="B25" s="119"/>
      <c r="C25" s="127" t="s">
        <v>115</v>
      </c>
      <c r="D25" s="182" t="s">
        <v>119</v>
      </c>
      <c r="E25" s="182"/>
      <c r="F25" s="182"/>
      <c r="G25" s="125"/>
    </row>
    <row r="26" spans="2:7" ht="14.5" x14ac:dyDescent="0.35">
      <c r="B26" s="119"/>
      <c r="C26" s="127" t="s">
        <v>116</v>
      </c>
      <c r="D26" s="182" t="s">
        <v>120</v>
      </c>
      <c r="E26" s="182"/>
      <c r="F26" s="182"/>
      <c r="G26" s="125"/>
    </row>
    <row r="27" spans="2:7" ht="14.5" x14ac:dyDescent="0.35">
      <c r="B27" s="119"/>
      <c r="C27" s="127" t="s">
        <v>117</v>
      </c>
      <c r="D27" s="182" t="s">
        <v>113</v>
      </c>
      <c r="E27" s="182"/>
      <c r="F27" s="182"/>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71"/>
  <sheetViews>
    <sheetView zoomScaleNormal="100" workbookViewId="0">
      <pane xSplit="1" ySplit="2" topLeftCell="B147" activePane="bottomRight" state="frozen"/>
      <selection pane="topRight" activeCell="B1" sqref="B1"/>
      <selection pane="bottomLeft" activeCell="A3" sqref="A3"/>
      <selection pane="bottomRight" activeCell="A171" sqref="A171"/>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86" t="s">
        <v>11</v>
      </c>
      <c r="C1" s="186"/>
      <c r="D1" s="186"/>
      <c r="E1" s="186"/>
      <c r="F1" s="186"/>
      <c r="G1" s="186"/>
      <c r="H1" s="187"/>
      <c r="I1" s="188" t="s">
        <v>15</v>
      </c>
      <c r="J1" s="186"/>
      <c r="K1" s="186"/>
      <c r="L1" s="186"/>
      <c r="M1" s="186"/>
      <c r="N1" s="187"/>
      <c r="O1" s="188" t="s">
        <v>12</v>
      </c>
      <c r="P1" s="186"/>
      <c r="Q1" s="186"/>
      <c r="R1" s="187"/>
      <c r="S1" s="189" t="s">
        <v>139</v>
      </c>
      <c r="T1" s="190"/>
      <c r="U1" s="190"/>
      <c r="V1" s="190"/>
      <c r="W1" s="200"/>
      <c r="X1" s="189" t="s">
        <v>140</v>
      </c>
      <c r="Y1" s="190"/>
      <c r="Z1" s="190"/>
      <c r="AA1" s="190"/>
      <c r="AB1" s="200"/>
      <c r="AC1" s="189" t="s">
        <v>43</v>
      </c>
      <c r="AD1" s="190"/>
      <c r="AE1" s="190"/>
      <c r="AF1" s="190"/>
      <c r="AG1" s="190"/>
      <c r="AH1" s="191"/>
      <c r="AI1" s="192" t="s">
        <v>128</v>
      </c>
      <c r="AJ1" s="193"/>
      <c r="AK1" s="193"/>
      <c r="AL1" s="193"/>
      <c r="AM1" s="193"/>
      <c r="AN1" s="193"/>
      <c r="AO1" s="193"/>
      <c r="AP1" s="193"/>
      <c r="AQ1" s="193"/>
      <c r="AR1" s="193"/>
      <c r="AS1" s="193"/>
      <c r="AT1" s="194"/>
      <c r="AU1" s="197" t="s">
        <v>127</v>
      </c>
      <c r="AV1" s="198"/>
      <c r="AW1" s="198"/>
      <c r="AX1" s="198"/>
      <c r="AY1" s="198"/>
      <c r="AZ1" s="198"/>
      <c r="BA1" s="198"/>
      <c r="BB1" s="198"/>
      <c r="BC1" s="198"/>
      <c r="BD1" s="198"/>
      <c r="BE1" s="199"/>
      <c r="BF1" s="195" t="s">
        <v>129</v>
      </c>
      <c r="BG1" s="196"/>
      <c r="BH1" s="196"/>
      <c r="BI1" s="196"/>
      <c r="BJ1" s="196"/>
      <c r="BK1" s="196"/>
      <c r="BL1" s="196"/>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 t="shared" ref="BE130" si="222">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3">SUM(B131:E131)</f>
        <v>2213</v>
      </c>
      <c r="G131" s="33">
        <f t="shared" ref="G131" si="224">SUM(C131:E131)</f>
        <v>1798</v>
      </c>
      <c r="H131" s="34">
        <f t="shared" ref="H131" si="225">B131</f>
        <v>415</v>
      </c>
      <c r="I131" s="33">
        <f t="shared" ref="I131" si="226">SUM(F120:F131)</f>
        <v>21985</v>
      </c>
      <c r="J131" s="33">
        <f t="shared" ref="J131" si="227">SUM(G120:G131)</f>
        <v>16763</v>
      </c>
      <c r="K131" s="33">
        <f t="shared" ref="K131" si="228">SUM(H120:H131)</f>
        <v>5222</v>
      </c>
      <c r="L131" s="35">
        <f t="shared" ref="L131" si="229">I131/12</f>
        <v>1832.0833333333333</v>
      </c>
      <c r="M131" s="35">
        <f t="shared" ref="M131" si="230">J131/12</f>
        <v>1396.9166666666667</v>
      </c>
      <c r="N131" s="36">
        <f t="shared" ref="N131" si="231">K131/12</f>
        <v>435.16666666666669</v>
      </c>
      <c r="O131" s="20">
        <f t="shared" ref="O131" si="232">B131/$F131</f>
        <v>0.18752824220515138</v>
      </c>
      <c r="P131" s="23">
        <f t="shared" ref="P131" si="233">C131/$F131</f>
        <v>0.26434704021690014</v>
      </c>
      <c r="Q131" s="15">
        <f t="shared" ref="Q131" si="234">D131/$F131</f>
        <v>0.52010845006778128</v>
      </c>
      <c r="R131" s="27">
        <f t="shared" ref="R131" si="235">E131/$F131</f>
        <v>2.8016267510167194E-2</v>
      </c>
      <c r="S131" s="18">
        <v>25</v>
      </c>
      <c r="T131" s="21">
        <v>126</v>
      </c>
      <c r="U131" s="14">
        <v>40</v>
      </c>
      <c r="V131" s="25">
        <v>0</v>
      </c>
      <c r="W131" s="31">
        <f t="shared" ref="W131" si="236">SUM(S131:V131)</f>
        <v>191</v>
      </c>
      <c r="X131" s="18">
        <v>1</v>
      </c>
      <c r="Y131" s="21">
        <v>0</v>
      </c>
      <c r="Z131" s="14">
        <v>14</v>
      </c>
      <c r="AA131" s="25">
        <v>0</v>
      </c>
      <c r="AB131" s="31">
        <f t="shared" ref="AB131" si="237">SUM(X131:AA131)</f>
        <v>15</v>
      </c>
      <c r="AC131" s="18">
        <f t="shared" ref="AC131" si="238">S131+X131</f>
        <v>26</v>
      </c>
      <c r="AD131" s="21">
        <f t="shared" ref="AD131" si="239">T131+Y131</f>
        <v>126</v>
      </c>
      <c r="AE131" s="14">
        <f t="shared" ref="AE131" si="240">U131+Z131</f>
        <v>54</v>
      </c>
      <c r="AF131" s="25">
        <f t="shared" ref="AF131" si="241">V131+AA131</f>
        <v>0</v>
      </c>
      <c r="AG131" s="29">
        <f t="shared" ref="AG131" si="242">W131+AB131</f>
        <v>206</v>
      </c>
      <c r="AH131" s="57">
        <f t="shared" ref="AH131" si="243">AG131/F131</f>
        <v>9.3086308178942617E-2</v>
      </c>
      <c r="AI131" s="37">
        <v>1895</v>
      </c>
      <c r="AJ131" s="38">
        <f t="shared" ref="AJ131" si="244">AI131/(AI131+AO131)</f>
        <v>0.85630366018978765</v>
      </c>
      <c r="AK131" s="39">
        <f t="shared" ref="AK131" si="245">AQ131-AI131</f>
        <v>196</v>
      </c>
      <c r="AL131" s="40">
        <f t="shared" ref="AL131" si="246">AK131/(AI131+AO131)</f>
        <v>8.8567555354722091E-2</v>
      </c>
      <c r="AM131" s="41">
        <v>122</v>
      </c>
      <c r="AN131" s="42">
        <f t="shared" ref="AN131" si="247">AM131/(AQ131+AM131)</f>
        <v>5.5128784455490284E-2</v>
      </c>
      <c r="AO131" s="32">
        <v>318</v>
      </c>
      <c r="AP131" s="46">
        <f t="shared" ref="AP131" si="248">AO131/(AO131+AI131)</f>
        <v>0.14369633981021238</v>
      </c>
      <c r="AQ131" s="29">
        <v>2091</v>
      </c>
      <c r="AR131" s="43">
        <f t="shared" ref="AR131" si="249">AQ131/(AQ131+AM131)</f>
        <v>0.9448712155445097</v>
      </c>
      <c r="AS131" s="32">
        <f t="shared" ref="AS131" si="250">SUM(AQ120:AQ131)</f>
        <v>20651</v>
      </c>
      <c r="AT131" s="60" cm="1">
        <f t="array" ref="AT131">AS131/(SUM(AM120:AM131+AQ120:AQ131))</f>
        <v>0.93932226518080508</v>
      </c>
      <c r="AU131" s="52">
        <v>161</v>
      </c>
      <c r="AV131" s="51">
        <v>415</v>
      </c>
      <c r="AW131" s="53">
        <v>329</v>
      </c>
      <c r="AX131" s="16">
        <f t="shared" ref="AX131:AX136" si="251">SUM(AU131:AW131)</f>
        <v>905</v>
      </c>
      <c r="AY131" s="16">
        <f t="shared" si="153"/>
        <v>1308</v>
      </c>
      <c r="AZ131" s="17">
        <f t="shared" ref="AZ131:AZ136" si="252">AX131/(AY131+AX131)</f>
        <v>0.40894713059195664</v>
      </c>
      <c r="BA131" s="52">
        <f t="shared" ref="BA131" si="253">SUM(AU120:AU131)</f>
        <v>577</v>
      </c>
      <c r="BB131" s="51">
        <f t="shared" ref="BB131" si="254">SUM(AV120:AV131)</f>
        <v>2243</v>
      </c>
      <c r="BC131" s="53">
        <f t="shared" ref="BC131" si="255">SUM(AW120:AW131)</f>
        <v>3067</v>
      </c>
      <c r="BD131" s="33">
        <f t="shared" ref="BD131" si="256">SUM(AX120:AX131)</f>
        <v>5887</v>
      </c>
      <c r="BE131" s="61">
        <f t="shared" ref="BE131" si="257">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8">SUM(B132:E132)</f>
        <v>1589</v>
      </c>
      <c r="G132" s="33">
        <f t="shared" ref="G132" si="259">SUM(C132:E132)</f>
        <v>1240</v>
      </c>
      <c r="H132" s="34">
        <f t="shared" ref="H132" si="260">B132</f>
        <v>349</v>
      </c>
      <c r="I132" s="33">
        <f t="shared" ref="I132" si="261">SUM(F121:F132)</f>
        <v>21960</v>
      </c>
      <c r="J132" s="33">
        <f t="shared" ref="J132" si="262">SUM(G121:G132)</f>
        <v>16918</v>
      </c>
      <c r="K132" s="33">
        <f t="shared" ref="K132" si="263">SUM(H121:H132)</f>
        <v>5042</v>
      </c>
      <c r="L132" s="35">
        <f t="shared" ref="L132" si="264">I132/12</f>
        <v>1830</v>
      </c>
      <c r="M132" s="35">
        <f t="shared" ref="M132" si="265">J132/12</f>
        <v>1409.8333333333333</v>
      </c>
      <c r="N132" s="36">
        <f t="shared" ref="N132" si="266">K132/12</f>
        <v>420.16666666666669</v>
      </c>
      <c r="O132" s="20">
        <f t="shared" ref="O132" si="267">B132/$F132</f>
        <v>0.21963499056010069</v>
      </c>
      <c r="P132" s="23">
        <f t="shared" ref="P132" si="268">C132/$F132</f>
        <v>0.14726242920075519</v>
      </c>
      <c r="Q132" s="15">
        <f t="shared" ref="Q132" si="269">D132/$F132</f>
        <v>0.6110761485210825</v>
      </c>
      <c r="R132" s="27">
        <f t="shared" ref="R132" si="270">E132/$F132</f>
        <v>2.2026431718061675E-2</v>
      </c>
      <c r="S132" s="18">
        <v>4</v>
      </c>
      <c r="T132" s="21">
        <v>0</v>
      </c>
      <c r="U132" s="14">
        <v>48</v>
      </c>
      <c r="V132" s="25">
        <v>0</v>
      </c>
      <c r="W132" s="31">
        <f t="shared" ref="W132" si="271">SUM(S132:V132)</f>
        <v>52</v>
      </c>
      <c r="X132" s="18">
        <v>0</v>
      </c>
      <c r="Y132" s="21">
        <v>0</v>
      </c>
      <c r="Z132" s="14">
        <v>4</v>
      </c>
      <c r="AA132" s="25">
        <v>0</v>
      </c>
      <c r="AB132" s="31">
        <f t="shared" ref="AB132" si="272">SUM(X132:AA132)</f>
        <v>4</v>
      </c>
      <c r="AC132" s="18">
        <f t="shared" ref="AC132" si="273">S132+X132</f>
        <v>4</v>
      </c>
      <c r="AD132" s="21">
        <f t="shared" ref="AD132" si="274">T132+Y132</f>
        <v>0</v>
      </c>
      <c r="AE132" s="14">
        <f t="shared" ref="AE132" si="275">U132+Z132</f>
        <v>52</v>
      </c>
      <c r="AF132" s="25">
        <f t="shared" ref="AF132" si="276">V132+AA132</f>
        <v>0</v>
      </c>
      <c r="AG132" s="29">
        <f t="shared" ref="AG132" si="277">W132+AB132</f>
        <v>56</v>
      </c>
      <c r="AH132" s="57">
        <f t="shared" ref="AH132" si="278">AG132/F132</f>
        <v>3.5242290748898682E-2</v>
      </c>
      <c r="AI132" s="37">
        <v>1198</v>
      </c>
      <c r="AJ132" s="38">
        <f t="shared" ref="AJ132" si="279">AI132/(AI132+AO132)</f>
        <v>0.75393329137822529</v>
      </c>
      <c r="AK132" s="39">
        <f t="shared" ref="AK132" si="280">AQ132-AI132</f>
        <v>270</v>
      </c>
      <c r="AL132" s="40">
        <f t="shared" ref="AL132" si="281">AK132/(AI132+AO132)</f>
        <v>0.16991818753933291</v>
      </c>
      <c r="AM132" s="41">
        <v>121</v>
      </c>
      <c r="AN132" s="42">
        <f t="shared" ref="AN132" si="282">AM132/(AQ132+AM132)</f>
        <v>7.6148521082441786E-2</v>
      </c>
      <c r="AO132" s="32">
        <v>391</v>
      </c>
      <c r="AP132" s="46">
        <f t="shared" ref="AP132" si="283">AO132/(AO132+AI132)</f>
        <v>0.24606670862177471</v>
      </c>
      <c r="AQ132" s="29">
        <v>1468</v>
      </c>
      <c r="AR132" s="43">
        <f t="shared" ref="AR132" si="284">AQ132/(AQ132+AM132)</f>
        <v>0.92385147891755826</v>
      </c>
      <c r="AS132" s="32">
        <f t="shared" ref="AS132" si="285">SUM(AQ121:AQ132)</f>
        <v>20624</v>
      </c>
      <c r="AT132" s="60" cm="1">
        <f t="array" ref="AT132">AS132/(SUM(AM121:AM132+AQ121:AQ132))</f>
        <v>0.93916211293260476</v>
      </c>
      <c r="AU132" s="52">
        <v>2</v>
      </c>
      <c r="AV132" s="51">
        <v>212</v>
      </c>
      <c r="AW132" s="53">
        <v>190</v>
      </c>
      <c r="AX132" s="16">
        <f t="shared" si="251"/>
        <v>404</v>
      </c>
      <c r="AY132" s="16">
        <f t="shared" si="153"/>
        <v>1185</v>
      </c>
      <c r="AZ132" s="17">
        <f t="shared" si="252"/>
        <v>0.25424795468848332</v>
      </c>
      <c r="BA132" s="52">
        <f t="shared" ref="BA132" si="286">SUM(AU121:AU132)</f>
        <v>568</v>
      </c>
      <c r="BB132" s="51">
        <f t="shared" ref="BB132" si="287">SUM(AV121:AV132)</f>
        <v>2313</v>
      </c>
      <c r="BC132" s="53">
        <f t="shared" ref="BC132" si="288">SUM(AW121:AW132)</f>
        <v>3040</v>
      </c>
      <c r="BD132" s="33">
        <f t="shared" ref="BD132" si="289">SUM(AX121:AX132)</f>
        <v>5921</v>
      </c>
      <c r="BE132" s="61">
        <f t="shared" ref="BE132:BE137" si="290">BD132/(SUM(AX121:AX132)+SUM(AY121:AY132))</f>
        <v>0.26962659380692167</v>
      </c>
      <c r="BF132" s="25">
        <v>175</v>
      </c>
      <c r="BG132" s="25">
        <v>96</v>
      </c>
      <c r="BH132" s="25">
        <v>36</v>
      </c>
      <c r="BI132" s="25">
        <v>39</v>
      </c>
      <c r="BJ132" s="25">
        <v>16</v>
      </c>
      <c r="BK132" s="171">
        <v>218</v>
      </c>
      <c r="BL132" s="172">
        <f t="shared" ref="BL132:BL137" si="291">BK132/F132</f>
        <v>0.13719320327249843</v>
      </c>
      <c r="BM132" s="171">
        <f t="shared" ref="BM132:BM137" si="292">SUM(BK121:BK132)</f>
        <v>2223</v>
      </c>
      <c r="BN132" s="172">
        <f t="shared" si="152"/>
        <v>0.10122950819672132</v>
      </c>
    </row>
    <row r="133" spans="1:84" ht="12.75" customHeight="1" x14ac:dyDescent="0.3">
      <c r="A133" s="74">
        <v>44866</v>
      </c>
      <c r="B133" s="19">
        <v>499</v>
      </c>
      <c r="C133" s="22">
        <v>270</v>
      </c>
      <c r="D133" s="24">
        <v>1093</v>
      </c>
      <c r="E133" s="26">
        <v>99</v>
      </c>
      <c r="F133" s="29">
        <f t="shared" ref="F133" si="293">SUM(B133:E133)</f>
        <v>1961</v>
      </c>
      <c r="G133" s="33">
        <f t="shared" ref="G133" si="294">SUM(C133:E133)</f>
        <v>1462</v>
      </c>
      <c r="H133" s="34">
        <f t="shared" ref="H133" si="295">B133</f>
        <v>499</v>
      </c>
      <c r="I133" s="33">
        <f t="shared" ref="I133" si="296">SUM(F122:F133)</f>
        <v>21733</v>
      </c>
      <c r="J133" s="33">
        <f t="shared" ref="J133" si="297">SUM(G122:G133)</f>
        <v>16701</v>
      </c>
      <c r="K133" s="33">
        <f t="shared" ref="K133" si="298">SUM(H122:H133)</f>
        <v>5032</v>
      </c>
      <c r="L133" s="35">
        <f t="shared" ref="L133" si="299">I133/12</f>
        <v>1811.0833333333333</v>
      </c>
      <c r="M133" s="35">
        <f t="shared" ref="M133" si="300">J133/12</f>
        <v>1391.75</v>
      </c>
      <c r="N133" s="36">
        <f t="shared" ref="N133" si="301">K133/12</f>
        <v>419.33333333333331</v>
      </c>
      <c r="O133" s="20">
        <f t="shared" ref="O133" si="302">B133/$F133</f>
        <v>0.25446200917899031</v>
      </c>
      <c r="P133" s="23">
        <f t="shared" ref="P133" si="303">C133/$F133</f>
        <v>0.13768485466598673</v>
      </c>
      <c r="Q133" s="15">
        <f t="shared" ref="Q133" si="304">D133/$F133</f>
        <v>0.55736868944416118</v>
      </c>
      <c r="R133" s="27">
        <f t="shared" ref="R133" si="305">E133/$F133</f>
        <v>5.0484446710861802E-2</v>
      </c>
      <c r="S133" s="18">
        <v>21</v>
      </c>
      <c r="T133" s="21">
        <v>0</v>
      </c>
      <c r="U133" s="14">
        <v>67</v>
      </c>
      <c r="V133" s="25">
        <v>0</v>
      </c>
      <c r="W133" s="31">
        <f t="shared" ref="W133" si="306">SUM(S133:V133)</f>
        <v>88</v>
      </c>
      <c r="X133" s="18">
        <v>0</v>
      </c>
      <c r="Y133" s="21">
        <v>0</v>
      </c>
      <c r="Z133" s="14">
        <v>10</v>
      </c>
      <c r="AA133" s="25">
        <v>0</v>
      </c>
      <c r="AB133" s="31">
        <f t="shared" ref="AB133" si="307">SUM(X133:AA133)</f>
        <v>10</v>
      </c>
      <c r="AC133" s="18">
        <f t="shared" ref="AC133" si="308">S133+X133</f>
        <v>21</v>
      </c>
      <c r="AD133" s="21">
        <f t="shared" ref="AD133" si="309">T133+Y133</f>
        <v>0</v>
      </c>
      <c r="AE133" s="14">
        <f t="shared" ref="AE133" si="310">U133+Z133</f>
        <v>77</v>
      </c>
      <c r="AF133" s="25">
        <f t="shared" ref="AF133" si="311">V133+AA133</f>
        <v>0</v>
      </c>
      <c r="AG133" s="29">
        <f t="shared" ref="AG133" si="312">W133+AB133</f>
        <v>98</v>
      </c>
      <c r="AH133" s="57">
        <f t="shared" ref="AH133" si="313">AG133/F133</f>
        <v>4.9974502804691484E-2</v>
      </c>
      <c r="AI133" s="37">
        <v>1646</v>
      </c>
      <c r="AJ133" s="38">
        <f t="shared" ref="AJ133" si="314">AI133/(AI133+AO133)</f>
        <v>0.83936766955634878</v>
      </c>
      <c r="AK133" s="39">
        <f t="shared" ref="AK133" si="315">AQ133-AI133</f>
        <v>203</v>
      </c>
      <c r="AL133" s="40">
        <f t="shared" ref="AL133" si="316">AK133/(AI133+AO133)</f>
        <v>0.10351861295257522</v>
      </c>
      <c r="AM133" s="41">
        <v>112</v>
      </c>
      <c r="AN133" s="42">
        <f t="shared" ref="AN133" si="317">AM133/(AQ133+AM133)</f>
        <v>5.711371749107598E-2</v>
      </c>
      <c r="AO133" s="32">
        <v>315</v>
      </c>
      <c r="AP133" s="46">
        <f t="shared" ref="AP133" si="318">AO133/(AO133+AI133)</f>
        <v>0.16063233044365119</v>
      </c>
      <c r="AQ133" s="29">
        <v>1849</v>
      </c>
      <c r="AR133" s="43">
        <f t="shared" ref="AR133" si="319">AQ133/(AQ133+AM133)</f>
        <v>0.94288628250892403</v>
      </c>
      <c r="AS133" s="32">
        <f t="shared" ref="AS133" si="320">SUM(AQ122:AQ133)</f>
        <v>20431</v>
      </c>
      <c r="AT133" s="60" cm="1">
        <f t="array" ref="AT133">AS133/(SUM(AM122:AM133+AQ122:AQ133))</f>
        <v>0.9400911056918051</v>
      </c>
      <c r="AU133" s="52">
        <v>33</v>
      </c>
      <c r="AV133" s="51">
        <v>173</v>
      </c>
      <c r="AW133" s="53">
        <v>265</v>
      </c>
      <c r="AX133" s="16">
        <f t="shared" si="251"/>
        <v>471</v>
      </c>
      <c r="AY133" s="16">
        <f t="shared" si="153"/>
        <v>1490</v>
      </c>
      <c r="AZ133" s="17">
        <f t="shared" si="252"/>
        <v>0.24018357980622132</v>
      </c>
      <c r="BA133" s="52">
        <f t="shared" ref="BA133" si="321">SUM(AU122:AU133)</f>
        <v>577</v>
      </c>
      <c r="BB133" s="51">
        <f t="shared" ref="BB133" si="322">SUM(AV122:AV133)</f>
        <v>2214</v>
      </c>
      <c r="BC133" s="53">
        <f t="shared" ref="BC133" si="323">SUM(AW122:AW133)</f>
        <v>3115</v>
      </c>
      <c r="BD133" s="33">
        <f t="shared" ref="BD133" si="324">SUM(AX122:AX133)</f>
        <v>5906</v>
      </c>
      <c r="BE133" s="61">
        <f t="shared" si="290"/>
        <v>0.27175263424285651</v>
      </c>
      <c r="BF133" s="25">
        <v>307</v>
      </c>
      <c r="BG133" s="25">
        <v>112</v>
      </c>
      <c r="BH133" s="25">
        <v>122</v>
      </c>
      <c r="BI133" s="25">
        <v>57</v>
      </c>
      <c r="BJ133" s="25">
        <v>11</v>
      </c>
      <c r="BK133" s="171">
        <v>362</v>
      </c>
      <c r="BL133" s="172">
        <f t="shared" si="291"/>
        <v>0.18459969403365631</v>
      </c>
      <c r="BM133" s="171">
        <f t="shared" si="292"/>
        <v>2368</v>
      </c>
      <c r="BN133" s="172">
        <f t="shared" si="152"/>
        <v>0.10895872636083376</v>
      </c>
    </row>
    <row r="134" spans="1:84" x14ac:dyDescent="0.3">
      <c r="A134" s="74">
        <v>44896</v>
      </c>
      <c r="B134" s="19">
        <v>287</v>
      </c>
      <c r="C134" s="22">
        <v>282</v>
      </c>
      <c r="D134" s="24">
        <v>709</v>
      </c>
      <c r="E134" s="26">
        <v>24</v>
      </c>
      <c r="F134" s="29">
        <f t="shared" ref="F134" si="325">SUM(B134:E134)</f>
        <v>1302</v>
      </c>
      <c r="G134" s="33">
        <f t="shared" ref="G134" si="326">SUM(C134:E134)</f>
        <v>1015</v>
      </c>
      <c r="H134" s="34">
        <f t="shared" ref="H134" si="327">B134</f>
        <v>287</v>
      </c>
      <c r="I134" s="33">
        <f t="shared" ref="I134" si="328">SUM(F123:F134)</f>
        <v>21301</v>
      </c>
      <c r="J134" s="33">
        <f t="shared" ref="J134" si="329">SUM(G123:G134)</f>
        <v>16462</v>
      </c>
      <c r="K134" s="33">
        <f t="shared" ref="K134" si="330">SUM(H123:H134)</f>
        <v>4839</v>
      </c>
      <c r="L134" s="35">
        <f t="shared" ref="L134" si="331">I134/12</f>
        <v>1775.0833333333333</v>
      </c>
      <c r="M134" s="35">
        <f t="shared" ref="M134" si="332">J134/12</f>
        <v>1371.8333333333333</v>
      </c>
      <c r="N134" s="36">
        <f t="shared" ref="N134" si="333">K134/12</f>
        <v>403.25</v>
      </c>
      <c r="O134" s="20">
        <f t="shared" ref="O134" si="334">B134/$F134</f>
        <v>0.22043010752688172</v>
      </c>
      <c r="P134" s="23">
        <f t="shared" ref="P134" si="335">C134/$F134</f>
        <v>0.21658986175115208</v>
      </c>
      <c r="Q134" s="15">
        <f t="shared" ref="Q134" si="336">D134/$F134</f>
        <v>0.54454685099846389</v>
      </c>
      <c r="R134" s="27">
        <f t="shared" ref="R134" si="337">E134/$F134</f>
        <v>1.8433179723502304E-2</v>
      </c>
      <c r="S134" s="18">
        <v>20</v>
      </c>
      <c r="T134" s="21">
        <v>0</v>
      </c>
      <c r="U134" s="14">
        <v>56</v>
      </c>
      <c r="V134" s="25">
        <v>0</v>
      </c>
      <c r="W134" s="31">
        <f t="shared" ref="W134" si="338">SUM(S134:V134)</f>
        <v>76</v>
      </c>
      <c r="X134" s="18">
        <v>2</v>
      </c>
      <c r="Y134" s="21">
        <v>0</v>
      </c>
      <c r="Z134" s="14">
        <v>10</v>
      </c>
      <c r="AA134" s="25">
        <v>0</v>
      </c>
      <c r="AB134" s="31">
        <f t="shared" ref="AB134" si="339">SUM(X134:AA134)</f>
        <v>12</v>
      </c>
      <c r="AC134" s="18">
        <f t="shared" ref="AC134" si="340">S134+X134</f>
        <v>22</v>
      </c>
      <c r="AD134" s="21">
        <f t="shared" ref="AD134" si="341">T134+Y134</f>
        <v>0</v>
      </c>
      <c r="AE134" s="14">
        <f t="shared" ref="AE134" si="342">U134+Z134</f>
        <v>66</v>
      </c>
      <c r="AF134" s="25">
        <f t="shared" ref="AF134" si="343">V134+AA134</f>
        <v>0</v>
      </c>
      <c r="AG134" s="29">
        <f t="shared" ref="AG134" si="344">W134+AB134</f>
        <v>88</v>
      </c>
      <c r="AH134" s="57">
        <f t="shared" ref="AH134" si="345">AG134/F134</f>
        <v>6.7588325652841785E-2</v>
      </c>
      <c r="AI134" s="37">
        <v>1089</v>
      </c>
      <c r="AJ134" s="38">
        <f t="shared" ref="AJ134" si="346">AI134/(AI134+AO134)</f>
        <v>0.83640552995391704</v>
      </c>
      <c r="AK134" s="39">
        <f t="shared" ref="AK134" si="347">AQ134-AI134</f>
        <v>136</v>
      </c>
      <c r="AL134" s="40">
        <f t="shared" ref="AL134" si="348">AK134/(AI134+AO134)</f>
        <v>0.10445468509984639</v>
      </c>
      <c r="AM134" s="41">
        <v>77</v>
      </c>
      <c r="AN134" s="42">
        <f t="shared" ref="AN134" si="349">AM134/(AQ134+AM134)</f>
        <v>5.9139784946236562E-2</v>
      </c>
      <c r="AO134" s="32">
        <v>213</v>
      </c>
      <c r="AP134" s="46">
        <f t="shared" ref="AP134" si="350">AO134/(AO134+AI134)</f>
        <v>0.16359447004608296</v>
      </c>
      <c r="AQ134" s="29">
        <v>1225</v>
      </c>
      <c r="AR134" s="43">
        <f t="shared" ref="AR134" si="351">AQ134/(AQ134+AM134)</f>
        <v>0.94086021505376349</v>
      </c>
      <c r="AS134" s="32">
        <f t="shared" ref="AS134" si="352">SUM(AQ123:AQ134)</f>
        <v>20022</v>
      </c>
      <c r="AT134" s="60" cm="1">
        <f t="array" ref="AT134">AS134/(SUM(AM123:AM134+AQ123:AQ134))</f>
        <v>0.93995587061640296</v>
      </c>
      <c r="AU134" s="52">
        <v>44</v>
      </c>
      <c r="AV134" s="51">
        <v>189</v>
      </c>
      <c r="AW134" s="53">
        <v>160</v>
      </c>
      <c r="AX134" s="16">
        <f t="shared" si="251"/>
        <v>393</v>
      </c>
      <c r="AY134" s="16">
        <f t="shared" ref="AY134" si="353">F134-(AX134)</f>
        <v>909</v>
      </c>
      <c r="AZ134" s="17">
        <f t="shared" si="252"/>
        <v>0.30184331797235026</v>
      </c>
      <c r="BA134" s="52">
        <f t="shared" ref="BA134" si="354">SUM(AU123:AU134)</f>
        <v>595</v>
      </c>
      <c r="BB134" s="51">
        <f t="shared" ref="BB134" si="355">SUM(AV123:AV134)</f>
        <v>2275</v>
      </c>
      <c r="BC134" s="53">
        <f t="shared" ref="BC134" si="356">SUM(AW123:AW134)</f>
        <v>3063</v>
      </c>
      <c r="BD134" s="33">
        <f t="shared" ref="BD134" si="357">SUM(AX123:AX134)</f>
        <v>5933</v>
      </c>
      <c r="BE134" s="61">
        <f t="shared" si="290"/>
        <v>0.27853152434158018</v>
      </c>
      <c r="BF134" s="25">
        <v>202</v>
      </c>
      <c r="BG134" s="25">
        <v>66</v>
      </c>
      <c r="BH134" s="25">
        <v>36</v>
      </c>
      <c r="BI134" s="25">
        <v>16</v>
      </c>
      <c r="BJ134" s="25">
        <v>15</v>
      </c>
      <c r="BK134" s="171">
        <v>214</v>
      </c>
      <c r="BL134" s="172">
        <f t="shared" si="291"/>
        <v>0.16436251920122888</v>
      </c>
      <c r="BM134" s="171">
        <f t="shared" si="292"/>
        <v>2358</v>
      </c>
      <c r="BN134" s="172">
        <f t="shared" si="152"/>
        <v>0.11069902821463781</v>
      </c>
    </row>
    <row r="135" spans="1:84" x14ac:dyDescent="0.3">
      <c r="A135" s="74">
        <v>44927</v>
      </c>
      <c r="B135" s="19">
        <v>243</v>
      </c>
      <c r="C135" s="22">
        <v>244</v>
      </c>
      <c r="D135" s="24">
        <v>559</v>
      </c>
      <c r="E135" s="26">
        <v>18</v>
      </c>
      <c r="F135" s="29">
        <f t="shared" ref="F135" si="358">SUM(B135:E135)</f>
        <v>1064</v>
      </c>
      <c r="G135" s="33">
        <f t="shared" ref="G135" si="359">SUM(C135:E135)</f>
        <v>821</v>
      </c>
      <c r="H135" s="34">
        <f t="shared" ref="H135" si="360">B135</f>
        <v>243</v>
      </c>
      <c r="I135" s="33">
        <f t="shared" ref="I135" si="361">SUM(F124:F135)</f>
        <v>21163</v>
      </c>
      <c r="J135" s="33">
        <f t="shared" ref="J135" si="362">SUM(G124:G135)</f>
        <v>16444</v>
      </c>
      <c r="K135" s="33">
        <f t="shared" ref="K135" si="363">SUM(H124:H135)</f>
        <v>4719</v>
      </c>
      <c r="L135" s="35">
        <f t="shared" ref="L135" si="364">I135/12</f>
        <v>1763.5833333333333</v>
      </c>
      <c r="M135" s="35">
        <f t="shared" ref="M135" si="365">J135/12</f>
        <v>1370.3333333333333</v>
      </c>
      <c r="N135" s="36">
        <f t="shared" ref="N135" si="366">K135/12</f>
        <v>393.25</v>
      </c>
      <c r="O135" s="20">
        <f t="shared" ref="O135" si="367">B135/$F135</f>
        <v>0.22838345864661655</v>
      </c>
      <c r="P135" s="23">
        <f t="shared" ref="P135" si="368">C135/$F135</f>
        <v>0.22932330827067668</v>
      </c>
      <c r="Q135" s="15">
        <f t="shared" ref="Q135" si="369">D135/$F135</f>
        <v>0.52537593984962405</v>
      </c>
      <c r="R135" s="27">
        <f t="shared" ref="R135" si="370">E135/$F135</f>
        <v>1.6917293233082706E-2</v>
      </c>
      <c r="S135" s="18">
        <v>4</v>
      </c>
      <c r="T135" s="21">
        <v>111</v>
      </c>
      <c r="U135" s="14">
        <v>24</v>
      </c>
      <c r="V135" s="25">
        <v>0</v>
      </c>
      <c r="W135" s="31">
        <f t="shared" ref="W135" si="371">SUM(S135:V135)</f>
        <v>139</v>
      </c>
      <c r="X135" s="18">
        <v>0</v>
      </c>
      <c r="Y135" s="21">
        <v>0</v>
      </c>
      <c r="Z135" s="14">
        <v>0</v>
      </c>
      <c r="AA135" s="25">
        <v>0</v>
      </c>
      <c r="AB135" s="31">
        <f t="shared" ref="AB135" si="372">SUM(X135:AA135)</f>
        <v>0</v>
      </c>
      <c r="AC135" s="18">
        <f t="shared" ref="AC135" si="373">S135+X135</f>
        <v>4</v>
      </c>
      <c r="AD135" s="21">
        <f t="shared" ref="AD135" si="374">T135+Y135</f>
        <v>111</v>
      </c>
      <c r="AE135" s="14">
        <f t="shared" ref="AE135" si="375">U135+Z135</f>
        <v>24</v>
      </c>
      <c r="AF135" s="25">
        <f t="shared" ref="AF135" si="376">V135+AA135</f>
        <v>0</v>
      </c>
      <c r="AG135" s="29">
        <f t="shared" ref="AG135" si="377">W135+AB135</f>
        <v>139</v>
      </c>
      <c r="AH135" s="57">
        <f t="shared" ref="AH135" si="378">AG135/F135</f>
        <v>0.13063909774436092</v>
      </c>
      <c r="AI135" s="37">
        <v>817</v>
      </c>
      <c r="AJ135" s="38">
        <f t="shared" ref="AJ135" si="379">AI135/(AI135+AO135)</f>
        <v>0.7678571428571429</v>
      </c>
      <c r="AK135" s="39">
        <f t="shared" ref="AK135" si="380">AQ135-AI135</f>
        <v>247</v>
      </c>
      <c r="AL135" s="40">
        <f t="shared" ref="AL135" si="381">AK135/(AI135+AO135)</f>
        <v>0.23214285714285715</v>
      </c>
      <c r="AM135" s="41">
        <v>76</v>
      </c>
      <c r="AN135" s="42">
        <f t="shared" ref="AN135" si="382">AM135/(AQ135+AM135)</f>
        <v>6.6666666666666666E-2</v>
      </c>
      <c r="AO135" s="32">
        <v>247</v>
      </c>
      <c r="AP135" s="46">
        <f t="shared" ref="AP135" si="383">AO135/(AO135+AI135)</f>
        <v>0.23214285714285715</v>
      </c>
      <c r="AQ135" s="29">
        <v>1064</v>
      </c>
      <c r="AR135" s="43">
        <f t="shared" ref="AR135" si="384">AQ135/(AQ135+AM135)</f>
        <v>0.93333333333333335</v>
      </c>
      <c r="AS135" s="32">
        <f t="shared" ref="AS135" si="385">SUM(AQ124:AQ135)</f>
        <v>19935</v>
      </c>
      <c r="AT135" s="60" cm="1">
        <f t="array" ref="AT135">AS135/(SUM(AM124:AM135+AQ124:AQ135))</f>
        <v>0.93860351240642215</v>
      </c>
      <c r="AU135" s="52">
        <v>19</v>
      </c>
      <c r="AV135" s="51">
        <v>71</v>
      </c>
      <c r="AW135" s="53">
        <v>211</v>
      </c>
      <c r="AX135" s="16">
        <f t="shared" si="251"/>
        <v>301</v>
      </c>
      <c r="AY135" s="16">
        <f t="shared" ref="AY135" si="386">F135-(AX135)</f>
        <v>763</v>
      </c>
      <c r="AZ135" s="17">
        <f t="shared" si="252"/>
        <v>0.28289473684210525</v>
      </c>
      <c r="BA135" s="52">
        <f t="shared" ref="BA135" si="387">SUM(AU124:AU135)</f>
        <v>581</v>
      </c>
      <c r="BB135" s="51">
        <f t="shared" ref="BB135" si="388">SUM(AV124:AV135)</f>
        <v>2221</v>
      </c>
      <c r="BC135" s="53">
        <f t="shared" ref="BC135" si="389">SUM(AW124:AW135)</f>
        <v>3097</v>
      </c>
      <c r="BD135" s="33">
        <f t="shared" ref="BD135" si="390">SUM(AX124:AX135)</f>
        <v>5899</v>
      </c>
      <c r="BE135" s="61">
        <f t="shared" si="290"/>
        <v>0.27874119926286445</v>
      </c>
      <c r="BF135" s="25">
        <v>74</v>
      </c>
      <c r="BG135" s="25">
        <v>38</v>
      </c>
      <c r="BH135" s="25">
        <v>34</v>
      </c>
      <c r="BI135" s="25">
        <v>1</v>
      </c>
      <c r="BJ135" s="25">
        <v>5</v>
      </c>
      <c r="BK135" s="171">
        <v>114</v>
      </c>
      <c r="BL135" s="172">
        <f t="shared" si="291"/>
        <v>0.10714285714285714</v>
      </c>
      <c r="BM135" s="171">
        <f t="shared" si="292"/>
        <v>2384</v>
      </c>
      <c r="BN135" s="172">
        <f t="shared" si="152"/>
        <v>0.11264943533525493</v>
      </c>
    </row>
    <row r="136" spans="1:84" x14ac:dyDescent="0.3">
      <c r="A136" s="74">
        <v>44958</v>
      </c>
      <c r="B136" s="19">
        <v>331</v>
      </c>
      <c r="C136" s="22">
        <v>142</v>
      </c>
      <c r="D136" s="24">
        <v>632</v>
      </c>
      <c r="E136" s="26">
        <v>184</v>
      </c>
      <c r="F136" s="29">
        <f t="shared" ref="F136" si="391">SUM(B136:E136)</f>
        <v>1289</v>
      </c>
      <c r="G136" s="33">
        <f t="shared" ref="G136" si="392">SUM(C136:E136)</f>
        <v>958</v>
      </c>
      <c r="H136" s="34">
        <f t="shared" ref="H136" si="393">B136</f>
        <v>331</v>
      </c>
      <c r="I136" s="33">
        <f t="shared" ref="I136" si="394">SUM(F125:F136)</f>
        <v>20811</v>
      </c>
      <c r="J136" s="33">
        <f t="shared" ref="J136" si="395">SUM(G125:G136)</f>
        <v>16222</v>
      </c>
      <c r="K136" s="33">
        <f t="shared" ref="K136" si="396">SUM(H125:H136)</f>
        <v>4589</v>
      </c>
      <c r="L136" s="35">
        <f t="shared" ref="L136" si="397">I136/12</f>
        <v>1734.25</v>
      </c>
      <c r="M136" s="35">
        <f t="shared" ref="M136" si="398">J136/12</f>
        <v>1351.8333333333333</v>
      </c>
      <c r="N136" s="36">
        <f t="shared" ref="N136" si="399">K136/12</f>
        <v>382.41666666666669</v>
      </c>
      <c r="O136" s="20">
        <f t="shared" ref="O136" si="400">B136/$F136</f>
        <v>0.25678820791311097</v>
      </c>
      <c r="P136" s="23">
        <f t="shared" ref="P136" si="401">C136/$F136</f>
        <v>0.11016291698991466</v>
      </c>
      <c r="Q136" s="15">
        <f t="shared" ref="Q136" si="402">D136/$F136</f>
        <v>0.49030256012412721</v>
      </c>
      <c r="R136" s="27">
        <f t="shared" ref="R136" si="403">E136/$F136</f>
        <v>0.14274631497284718</v>
      </c>
      <c r="S136" s="18">
        <v>17</v>
      </c>
      <c r="T136" s="21">
        <v>20</v>
      </c>
      <c r="U136" s="14">
        <v>16</v>
      </c>
      <c r="V136" s="25">
        <v>0</v>
      </c>
      <c r="W136" s="31">
        <f t="shared" ref="W136" si="404">SUM(S136:V136)</f>
        <v>53</v>
      </c>
      <c r="X136" s="18">
        <v>0</v>
      </c>
      <c r="Y136" s="21">
        <v>0</v>
      </c>
      <c r="Z136" s="14">
        <v>0</v>
      </c>
      <c r="AA136" s="25">
        <v>0</v>
      </c>
      <c r="AB136" s="31">
        <f t="shared" ref="AB136" si="405">SUM(X136:AA136)</f>
        <v>0</v>
      </c>
      <c r="AC136" s="18">
        <f t="shared" ref="AC136" si="406">S136+X136</f>
        <v>17</v>
      </c>
      <c r="AD136" s="21">
        <f t="shared" ref="AD136" si="407">T136+Y136</f>
        <v>20</v>
      </c>
      <c r="AE136" s="14">
        <f t="shared" ref="AE136" si="408">U136+Z136</f>
        <v>16</v>
      </c>
      <c r="AF136" s="25">
        <f t="shared" ref="AF136" si="409">V136+AA136</f>
        <v>0</v>
      </c>
      <c r="AG136" s="29">
        <f t="shared" ref="AG136" si="410">W136+AB136</f>
        <v>53</v>
      </c>
      <c r="AH136" s="57">
        <f t="shared" ref="AH136" si="411">AG136/F136</f>
        <v>4.1117145073700546E-2</v>
      </c>
      <c r="AI136" s="37">
        <v>1012</v>
      </c>
      <c r="AJ136" s="38">
        <f t="shared" ref="AJ136" si="412">AI136/(AI136+AO136)</f>
        <v>0.78510473235065947</v>
      </c>
      <c r="AK136" s="39">
        <f t="shared" ref="AK136" si="413">AQ136-AI136</f>
        <v>219</v>
      </c>
      <c r="AL136" s="40">
        <f t="shared" ref="AL136" si="414">AK136/(AI136+AO136)</f>
        <v>0.16989914662529093</v>
      </c>
      <c r="AM136" s="41">
        <v>58</v>
      </c>
      <c r="AN136" s="42">
        <f t="shared" ref="AN136" si="415">AM136/(AQ136+AM136)</f>
        <v>4.4996121024049651E-2</v>
      </c>
      <c r="AO136" s="32">
        <v>277</v>
      </c>
      <c r="AP136" s="46">
        <f t="shared" ref="AP136" si="416">AO136/(AO136+AI136)</f>
        <v>0.21489526764934058</v>
      </c>
      <c r="AQ136" s="29">
        <v>1231</v>
      </c>
      <c r="AR136" s="43">
        <f t="shared" ref="AR136" si="417">AQ136/(AQ136+AM136)</f>
        <v>0.9550038789759504</v>
      </c>
      <c r="AS136" s="32">
        <f t="shared" ref="AS136" si="418">SUM(AQ125:AQ136)</f>
        <v>19612</v>
      </c>
      <c r="AT136" s="60" cm="1">
        <f t="array" ref="AT136">AS136/(SUM(AM125:AM136+AQ125:AQ136))</f>
        <v>0.93895724613395892</v>
      </c>
      <c r="AU136" s="52">
        <v>20</v>
      </c>
      <c r="AV136" s="51">
        <v>115</v>
      </c>
      <c r="AW136" s="53">
        <v>76</v>
      </c>
      <c r="AX136" s="16">
        <f t="shared" si="251"/>
        <v>211</v>
      </c>
      <c r="AY136" s="16">
        <f t="shared" ref="AY136" si="419">F136-(AX136)</f>
        <v>1078</v>
      </c>
      <c r="AZ136" s="17">
        <f t="shared" si="252"/>
        <v>0.16369278510473234</v>
      </c>
      <c r="BA136" s="52">
        <f t="shared" ref="BA136" si="420">SUM(AU125:AU136)</f>
        <v>587</v>
      </c>
      <c r="BB136" s="51">
        <f t="shared" ref="BB136" si="421">SUM(AV125:AV136)</f>
        <v>2138</v>
      </c>
      <c r="BC136" s="53">
        <f t="shared" ref="BC136" si="422">SUM(AW125:AW136)</f>
        <v>3031</v>
      </c>
      <c r="BD136" s="33">
        <f t="shared" ref="BD136" si="423">SUM(AX125:AX136)</f>
        <v>5756</v>
      </c>
      <c r="BE136" s="61">
        <f t="shared" si="290"/>
        <v>0.27658449858248041</v>
      </c>
      <c r="BF136" s="25">
        <v>227</v>
      </c>
      <c r="BG136" s="25">
        <v>163</v>
      </c>
      <c r="BH136" s="25">
        <v>48</v>
      </c>
      <c r="BI136" s="25">
        <v>15</v>
      </c>
      <c r="BJ136" s="25">
        <v>16</v>
      </c>
      <c r="BK136" s="171">
        <v>247</v>
      </c>
      <c r="BL136" s="172">
        <f t="shared" si="291"/>
        <v>0.19162141194724594</v>
      </c>
      <c r="BM136" s="171">
        <f t="shared" si="292"/>
        <v>2474</v>
      </c>
      <c r="BN136" s="172">
        <f t="shared" si="152"/>
        <v>0.11887943875834894</v>
      </c>
    </row>
    <row r="137" spans="1:84" x14ac:dyDescent="0.3">
      <c r="A137" s="74">
        <v>44986</v>
      </c>
      <c r="B137" s="19">
        <v>426</v>
      </c>
      <c r="C137" s="22">
        <v>202</v>
      </c>
      <c r="D137" s="24">
        <v>1110</v>
      </c>
      <c r="E137" s="26">
        <v>76</v>
      </c>
      <c r="F137" s="29">
        <f t="shared" ref="F137" si="424">SUM(B137:E137)</f>
        <v>1814</v>
      </c>
      <c r="G137" s="33">
        <f t="shared" ref="G137" si="425">SUM(C137:E137)</f>
        <v>1388</v>
      </c>
      <c r="H137" s="34">
        <f t="shared" ref="H137" si="426">B137</f>
        <v>426</v>
      </c>
      <c r="I137" s="33">
        <f t="shared" ref="I137" si="427">SUM(F126:F137)</f>
        <v>20312</v>
      </c>
      <c r="J137" s="33">
        <f t="shared" ref="J137" si="428">SUM(G126:G137)</f>
        <v>15802</v>
      </c>
      <c r="K137" s="33">
        <f t="shared" ref="K137" si="429">SUM(H126:H137)</f>
        <v>4510</v>
      </c>
      <c r="L137" s="35">
        <f t="shared" ref="L137" si="430">I137/12</f>
        <v>1692.6666666666667</v>
      </c>
      <c r="M137" s="35">
        <f t="shared" ref="M137" si="431">J137/12</f>
        <v>1316.8333333333333</v>
      </c>
      <c r="N137" s="36">
        <f t="shared" ref="N137" si="432">K137/12</f>
        <v>375.83333333333331</v>
      </c>
      <c r="O137" s="20">
        <f t="shared" ref="O137" si="433">B137/$F137</f>
        <v>0.2348401323042999</v>
      </c>
      <c r="P137" s="23">
        <f t="shared" ref="P137" si="434">C137/$F137</f>
        <v>0.1113561190738699</v>
      </c>
      <c r="Q137" s="15">
        <f t="shared" ref="Q137" si="435">D137/$F137</f>
        <v>0.61190738699007718</v>
      </c>
      <c r="R137" s="27">
        <f t="shared" ref="R137" si="436">E137/$F137</f>
        <v>4.1896361631753032E-2</v>
      </c>
      <c r="S137" s="18">
        <v>7</v>
      </c>
      <c r="T137" s="21">
        <v>0</v>
      </c>
      <c r="U137" s="14">
        <v>52</v>
      </c>
      <c r="V137" s="25">
        <v>0</v>
      </c>
      <c r="W137" s="31">
        <f t="shared" ref="W137" si="437">SUM(S137:V137)</f>
        <v>59</v>
      </c>
      <c r="X137" s="18">
        <v>0</v>
      </c>
      <c r="Y137" s="21">
        <v>0</v>
      </c>
      <c r="Z137" s="14">
        <v>0</v>
      </c>
      <c r="AA137" s="25">
        <v>0</v>
      </c>
      <c r="AB137" s="31">
        <f t="shared" ref="AB137" si="438">SUM(X137:AA137)</f>
        <v>0</v>
      </c>
      <c r="AC137" s="18">
        <f t="shared" ref="AC137" si="439">S137+X137</f>
        <v>7</v>
      </c>
      <c r="AD137" s="21">
        <f t="shared" ref="AD137" si="440">T137+Y137</f>
        <v>0</v>
      </c>
      <c r="AE137" s="14">
        <f t="shared" ref="AE137" si="441">U137+Z137</f>
        <v>52</v>
      </c>
      <c r="AF137" s="25">
        <f t="shared" ref="AF137" si="442">V137+AA137</f>
        <v>0</v>
      </c>
      <c r="AG137" s="29">
        <f t="shared" ref="AG137" si="443">W137+AB137</f>
        <v>59</v>
      </c>
      <c r="AH137" s="57">
        <f t="shared" ref="AH137" si="444">AG137/F137</f>
        <v>3.252480705622933E-2</v>
      </c>
      <c r="AI137" s="37">
        <v>1586</v>
      </c>
      <c r="AJ137" s="38">
        <f t="shared" ref="AJ137" si="445">AI137/(AI137+AO137)</f>
        <v>0.8743109151047409</v>
      </c>
      <c r="AK137" s="39">
        <f t="shared" ref="AK137" si="446">AQ137-AI137</f>
        <v>128</v>
      </c>
      <c r="AL137" s="40">
        <f t="shared" ref="AL137" si="447">AK137/(AI137+AO137)</f>
        <v>7.0562293274531424E-2</v>
      </c>
      <c r="AM137" s="41">
        <v>100</v>
      </c>
      <c r="AN137" s="42">
        <f t="shared" ref="AN137" si="448">AM137/(AQ137+AM137)</f>
        <v>5.5126791620727672E-2</v>
      </c>
      <c r="AO137" s="32">
        <v>228</v>
      </c>
      <c r="AP137" s="46">
        <f t="shared" ref="AP137" si="449">AO137/(AO137+AI137)</f>
        <v>0.1256890848952591</v>
      </c>
      <c r="AQ137" s="29">
        <v>1714</v>
      </c>
      <c r="AR137" s="43">
        <f t="shared" ref="AR137" si="450">AQ137/(AQ137+AM137)</f>
        <v>0.94487320837927236</v>
      </c>
      <c r="AS137" s="32">
        <f t="shared" ref="AS137" si="451">SUM(AQ126:AQ137)</f>
        <v>19141</v>
      </c>
      <c r="AT137" s="60" cm="1">
        <f t="array" ref="AT137">AS137/(SUM(AM126:AM137+AQ126:AQ137))</f>
        <v>0.93883657053168534</v>
      </c>
      <c r="AU137" s="52">
        <v>97</v>
      </c>
      <c r="AV137" s="51">
        <v>162</v>
      </c>
      <c r="AW137" s="53">
        <v>241</v>
      </c>
      <c r="AX137" s="16">
        <f t="shared" ref="AX137" si="452">SUM(AU137:AW137)</f>
        <v>500</v>
      </c>
      <c r="AY137" s="16">
        <f t="shared" ref="AY137" si="453">F137-(AX137)</f>
        <v>1314</v>
      </c>
      <c r="AZ137" s="17">
        <f t="shared" ref="AZ137" si="454">AX137/(AY137+AX137)</f>
        <v>0.27563395810363839</v>
      </c>
      <c r="BA137" s="52">
        <f t="shared" ref="BA137" si="455">SUM(AU126:AU137)</f>
        <v>546</v>
      </c>
      <c r="BB137" s="51">
        <f t="shared" ref="BB137" si="456">SUM(AV126:AV137)</f>
        <v>1972</v>
      </c>
      <c r="BC137" s="53">
        <f t="shared" ref="BC137" si="457">SUM(AW126:AW137)</f>
        <v>2823</v>
      </c>
      <c r="BD137" s="33">
        <f t="shared" ref="BD137" si="458">SUM(AX126:AX137)</f>
        <v>5341</v>
      </c>
      <c r="BE137" s="61">
        <f t="shared" si="290"/>
        <v>0.26294801102796378</v>
      </c>
      <c r="BF137" s="25">
        <v>265</v>
      </c>
      <c r="BG137" s="25">
        <v>147</v>
      </c>
      <c r="BH137" s="25">
        <v>54</v>
      </c>
      <c r="BI137" s="25">
        <v>52</v>
      </c>
      <c r="BJ137" s="25">
        <v>13</v>
      </c>
      <c r="BK137" s="171">
        <v>312</v>
      </c>
      <c r="BL137" s="172">
        <f t="shared" si="291"/>
        <v>0.17199558985667035</v>
      </c>
      <c r="BM137" s="171">
        <f t="shared" si="292"/>
        <v>2598</v>
      </c>
      <c r="BN137" s="172">
        <f t="shared" si="152"/>
        <v>0.12790468688460024</v>
      </c>
    </row>
    <row r="138" spans="1:84" x14ac:dyDescent="0.3">
      <c r="A138" s="74">
        <v>45017</v>
      </c>
      <c r="B138" s="19">
        <v>350</v>
      </c>
      <c r="C138" s="22">
        <v>69</v>
      </c>
      <c r="D138" s="24">
        <v>826</v>
      </c>
      <c r="E138" s="26">
        <v>86</v>
      </c>
      <c r="F138" s="29">
        <f>SUM(B138:E138)</f>
        <v>1331</v>
      </c>
      <c r="G138" s="33">
        <f t="shared" ref="G138" si="459">SUM(C138:E138)</f>
        <v>981</v>
      </c>
      <c r="H138" s="34">
        <f t="shared" ref="H138" si="460">B138</f>
        <v>350</v>
      </c>
      <c r="I138" s="33">
        <f t="shared" ref="I138" si="461">SUM(F127:F138)</f>
        <v>20029</v>
      </c>
      <c r="J138" s="33">
        <f t="shared" ref="J138" si="462">SUM(G127:G138)</f>
        <v>15586</v>
      </c>
      <c r="K138" s="33">
        <f t="shared" ref="K138" si="463">SUM(H127:H138)</f>
        <v>4443</v>
      </c>
      <c r="L138" s="35">
        <f t="shared" ref="L138" si="464">I138/12</f>
        <v>1669.0833333333333</v>
      </c>
      <c r="M138" s="35">
        <f t="shared" ref="M138" si="465">J138/12</f>
        <v>1298.8333333333333</v>
      </c>
      <c r="N138" s="36">
        <f t="shared" ref="N138" si="466">K138/12</f>
        <v>370.25</v>
      </c>
      <c r="O138" s="20">
        <f t="shared" ref="O138" si="467">B138/$F138</f>
        <v>0.26296018031555224</v>
      </c>
      <c r="P138" s="23">
        <f t="shared" ref="P138" si="468">C138/$F138</f>
        <v>5.1840721262208865E-2</v>
      </c>
      <c r="Q138" s="15">
        <f t="shared" ref="Q138" si="469">D138/$F138</f>
        <v>0.62058602554470321</v>
      </c>
      <c r="R138" s="27">
        <f t="shared" ref="R138" si="470">E138/$F138</f>
        <v>6.4613072877535691E-2</v>
      </c>
      <c r="S138" s="18">
        <v>23</v>
      </c>
      <c r="T138" s="21">
        <v>15</v>
      </c>
      <c r="U138" s="14">
        <v>17</v>
      </c>
      <c r="V138" s="25">
        <v>0</v>
      </c>
      <c r="W138" s="31">
        <f t="shared" ref="W138" si="471">SUM(S138:V138)</f>
        <v>55</v>
      </c>
      <c r="X138" s="18">
        <v>0</v>
      </c>
      <c r="Y138" s="21">
        <v>0</v>
      </c>
      <c r="Z138" s="14">
        <v>0</v>
      </c>
      <c r="AA138" s="25">
        <v>0</v>
      </c>
      <c r="AB138" s="31">
        <f t="shared" ref="AB138" si="472">SUM(X138:AA138)</f>
        <v>0</v>
      </c>
      <c r="AC138" s="18">
        <f t="shared" ref="AC138" si="473">S138+X138</f>
        <v>23</v>
      </c>
      <c r="AD138" s="21">
        <f t="shared" ref="AD138" si="474">T138+Y138</f>
        <v>15</v>
      </c>
      <c r="AE138" s="14">
        <f t="shared" ref="AE138" si="475">U138+Z138</f>
        <v>17</v>
      </c>
      <c r="AF138" s="25">
        <f t="shared" ref="AF138" si="476">V138+AA138</f>
        <v>0</v>
      </c>
      <c r="AG138" s="29">
        <f t="shared" ref="AG138" si="477">W138+AB138</f>
        <v>55</v>
      </c>
      <c r="AH138" s="57">
        <f t="shared" ref="AH138" si="478">AG138/F138</f>
        <v>4.1322314049586778E-2</v>
      </c>
      <c r="AI138" s="37">
        <v>1177</v>
      </c>
      <c r="AJ138" s="38">
        <f t="shared" ref="AJ138" si="479">AI138/(AI138+AO138)</f>
        <v>0.88429752066115708</v>
      </c>
      <c r="AK138" s="39">
        <f t="shared" ref="AK138" si="480">AQ138-AI138</f>
        <v>96</v>
      </c>
      <c r="AL138" s="40">
        <f t="shared" ref="AL138" si="481">AK138/(AI138+AO138)</f>
        <v>7.2126220886551462E-2</v>
      </c>
      <c r="AM138" s="41">
        <v>58</v>
      </c>
      <c r="AN138" s="42">
        <f t="shared" ref="AN138" si="482">AM138/(AQ138+AM138)</f>
        <v>4.3576258452291509E-2</v>
      </c>
      <c r="AO138" s="32">
        <v>154</v>
      </c>
      <c r="AP138" s="46">
        <f t="shared" ref="AP138" si="483">AO138/(AO138+AI138)</f>
        <v>0.11570247933884298</v>
      </c>
      <c r="AQ138" s="29">
        <v>1273</v>
      </c>
      <c r="AR138" s="43">
        <f t="shared" ref="AR138" si="484">AQ138/(AQ138+AM138)</f>
        <v>0.95642374154770848</v>
      </c>
      <c r="AS138" s="32">
        <f t="shared" ref="AS138" si="485">SUM(AQ127:AQ138)</f>
        <v>18934</v>
      </c>
      <c r="AT138" s="60" cm="1">
        <f t="array" ref="AT138">AS138/(SUM(AM127:AM138+AQ127:AQ138))</f>
        <v>0.94175578214374533</v>
      </c>
      <c r="AU138" s="52">
        <v>31</v>
      </c>
      <c r="AV138" s="51">
        <v>88</v>
      </c>
      <c r="AW138" s="53">
        <v>192</v>
      </c>
      <c r="AX138" s="16">
        <f t="shared" ref="AX138" si="486">SUM(AU138:AW138)</f>
        <v>311</v>
      </c>
      <c r="AY138" s="16">
        <f t="shared" ref="AY138" si="487">F138-(AX138)</f>
        <v>1020</v>
      </c>
      <c r="AZ138" s="17">
        <f t="shared" ref="AZ138" si="488">AX138/(AY138+AX138)</f>
        <v>0.2336589030803907</v>
      </c>
      <c r="BA138" s="52">
        <f t="shared" ref="BA138" si="489">SUM(AU127:AU138)</f>
        <v>543</v>
      </c>
      <c r="BB138" s="51">
        <f t="shared" ref="BB138" si="490">SUM(AV127:AV138)</f>
        <v>1952</v>
      </c>
      <c r="BC138" s="53">
        <f t="shared" ref="BC138" si="491">SUM(AW127:AW138)</f>
        <v>2828</v>
      </c>
      <c r="BD138" s="33">
        <f t="shared" ref="BD138" si="492">SUM(AX127:AX138)</f>
        <v>5323</v>
      </c>
      <c r="BE138" s="61">
        <f t="shared" ref="BE138" si="493">BD138/(SUM(AX127:AX138)+SUM(AY127:AY138))</f>
        <v>0.26576464127015825</v>
      </c>
      <c r="BF138" s="25">
        <v>103</v>
      </c>
      <c r="BG138" s="25">
        <v>50</v>
      </c>
      <c r="BH138" s="25">
        <v>34</v>
      </c>
      <c r="BI138" s="25">
        <v>8</v>
      </c>
      <c r="BJ138" s="25">
        <v>16</v>
      </c>
      <c r="BK138" s="171">
        <v>134</v>
      </c>
      <c r="BL138" s="172">
        <f t="shared" ref="BL138" si="494">BK138/F138</f>
        <v>0.10067618332081142</v>
      </c>
      <c r="BM138" s="171">
        <f t="shared" ref="BM138" si="495">SUM(BK127:BK138)</f>
        <v>2537</v>
      </c>
      <c r="BN138" s="172">
        <f t="shared" si="152"/>
        <v>0.12666633381596684</v>
      </c>
    </row>
    <row r="139" spans="1:84" x14ac:dyDescent="0.3">
      <c r="A139" s="74">
        <v>45047</v>
      </c>
      <c r="B139" s="19">
        <v>374</v>
      </c>
      <c r="C139" s="22">
        <v>82</v>
      </c>
      <c r="D139" s="24">
        <v>944</v>
      </c>
      <c r="E139" s="26">
        <v>38</v>
      </c>
      <c r="F139" s="29">
        <f t="shared" ref="F139" si="496">SUM(B139:E139)</f>
        <v>1438</v>
      </c>
      <c r="G139" s="33">
        <f t="shared" ref="G139" si="497">SUM(C139:E139)</f>
        <v>1064</v>
      </c>
      <c r="H139" s="34">
        <f t="shared" ref="H139" si="498">B139</f>
        <v>374</v>
      </c>
      <c r="I139" s="33">
        <f t="shared" ref="I139" si="499">SUM(F128:F139)</f>
        <v>19539</v>
      </c>
      <c r="J139" s="33">
        <f t="shared" ref="J139" si="500">SUM(G128:G139)</f>
        <v>15181</v>
      </c>
      <c r="K139" s="33">
        <f t="shared" ref="K139" si="501">SUM(H128:H139)</f>
        <v>4358</v>
      </c>
      <c r="L139" s="35">
        <f t="shared" ref="L139" si="502">I139/12</f>
        <v>1628.25</v>
      </c>
      <c r="M139" s="35">
        <f t="shared" ref="M139" si="503">J139/12</f>
        <v>1265.0833333333333</v>
      </c>
      <c r="N139" s="36">
        <f t="shared" ref="N139" si="504">K139/12</f>
        <v>363.16666666666669</v>
      </c>
      <c r="O139" s="20">
        <f t="shared" ref="O139" si="505">B139/$F139</f>
        <v>0.26008344923504867</v>
      </c>
      <c r="P139" s="23">
        <f t="shared" ref="P139" si="506">C139/$F139</f>
        <v>5.702364394993046E-2</v>
      </c>
      <c r="Q139" s="15">
        <f t="shared" ref="Q139" si="507">D139/$F139</f>
        <v>0.65646731571627259</v>
      </c>
      <c r="R139" s="27">
        <f t="shared" ref="R139" si="508">E139/$F139</f>
        <v>2.6425591098748261E-2</v>
      </c>
      <c r="S139" s="18">
        <v>21</v>
      </c>
      <c r="T139" s="21">
        <v>50</v>
      </c>
      <c r="U139" s="14">
        <v>81</v>
      </c>
      <c r="V139" s="25">
        <v>0</v>
      </c>
      <c r="W139" s="31">
        <f t="shared" ref="W139" si="509">SUM(S139:V139)</f>
        <v>152</v>
      </c>
      <c r="X139" s="18">
        <v>0</v>
      </c>
      <c r="Y139" s="21">
        <v>0</v>
      </c>
      <c r="Z139" s="14">
        <v>0</v>
      </c>
      <c r="AA139" s="25">
        <v>0</v>
      </c>
      <c r="AB139" s="31">
        <f t="shared" ref="AB139" si="510">SUM(X139:AA139)</f>
        <v>0</v>
      </c>
      <c r="AC139" s="18">
        <f t="shared" ref="AC139" si="511">S139+X139</f>
        <v>21</v>
      </c>
      <c r="AD139" s="21">
        <f t="shared" ref="AD139" si="512">T139+Y139</f>
        <v>50</v>
      </c>
      <c r="AE139" s="14">
        <f t="shared" ref="AE139" si="513">U139+Z139</f>
        <v>81</v>
      </c>
      <c r="AF139" s="25">
        <f t="shared" ref="AF139" si="514">V139+AA139</f>
        <v>0</v>
      </c>
      <c r="AG139" s="29">
        <f t="shared" ref="AG139" si="515">W139+AB139</f>
        <v>152</v>
      </c>
      <c r="AH139" s="57">
        <f t="shared" ref="AH139" si="516">AG139/F139</f>
        <v>0.10570236439499305</v>
      </c>
      <c r="AI139" s="37">
        <v>1231</v>
      </c>
      <c r="AJ139" s="38">
        <f t="shared" ref="AJ139" si="517">AI139/(AI139+AO139)</f>
        <v>0.85605006954102925</v>
      </c>
      <c r="AK139" s="39">
        <f t="shared" ref="AK139" si="518">AQ139-AI139</f>
        <v>114</v>
      </c>
      <c r="AL139" s="40">
        <f t="shared" ref="AL139" si="519">AK139/(AI139+AO139)</f>
        <v>7.9276773296244787E-2</v>
      </c>
      <c r="AM139" s="41">
        <v>93</v>
      </c>
      <c r="AN139" s="42">
        <f t="shared" ref="AN139" si="520">AM139/(AQ139+AM139)</f>
        <v>6.4673157162726008E-2</v>
      </c>
      <c r="AO139" s="32">
        <v>207</v>
      </c>
      <c r="AP139" s="46">
        <f t="shared" ref="AP139" si="521">AO139/(AO139+AI139)</f>
        <v>0.14394993045897078</v>
      </c>
      <c r="AQ139" s="29">
        <v>1345</v>
      </c>
      <c r="AR139" s="43">
        <f t="shared" ref="AR139" si="522">AQ139/(AQ139+AM139)</f>
        <v>0.93532684283727396</v>
      </c>
      <c r="AS139" s="32">
        <f t="shared" ref="AS139" si="523">SUM(AQ128:AQ139)</f>
        <v>18469</v>
      </c>
      <c r="AT139" s="60" cm="1">
        <f t="array" ref="AT139">AS139/(SUM(AM128:AM139+AQ128:AQ139))</f>
        <v>0.94157532500637264</v>
      </c>
      <c r="AU139" s="52">
        <v>29</v>
      </c>
      <c r="AV139" s="51">
        <v>170</v>
      </c>
      <c r="AW139" s="53">
        <v>201</v>
      </c>
      <c r="AX139" s="16">
        <f t="shared" ref="AX139" si="524">SUM(AU139:AW139)</f>
        <v>400</v>
      </c>
      <c r="AY139" s="16">
        <f t="shared" ref="AY139" si="525">F139-(AX139)</f>
        <v>1038</v>
      </c>
      <c r="AZ139" s="17">
        <f t="shared" ref="AZ139" si="526">AX139/(AY139+AX139)</f>
        <v>0.27816411682892905</v>
      </c>
      <c r="BA139" s="52">
        <f t="shared" ref="BA139" si="527">SUM(AU128:AU139)</f>
        <v>568</v>
      </c>
      <c r="BB139" s="51">
        <f t="shared" ref="BB139" si="528">SUM(AV128:AV139)</f>
        <v>1997</v>
      </c>
      <c r="BC139" s="53">
        <f t="shared" ref="BC139" si="529">SUM(AW128:AW139)</f>
        <v>2762</v>
      </c>
      <c r="BD139" s="33">
        <f t="shared" ref="BD139" si="530">SUM(AX128:AX139)</f>
        <v>5327</v>
      </c>
      <c r="BE139" s="61">
        <f t="shared" ref="BE139" si="531">BD139/(SUM(AX128:AX139)+SUM(AY128:AY139))</f>
        <v>0.27263421874200316</v>
      </c>
      <c r="BF139" s="25">
        <v>139</v>
      </c>
      <c r="BG139" s="25">
        <v>95</v>
      </c>
      <c r="BH139" s="25">
        <v>48</v>
      </c>
      <c r="BI139" s="25">
        <v>6</v>
      </c>
      <c r="BJ139" s="25">
        <v>7</v>
      </c>
      <c r="BK139" s="171">
        <v>196</v>
      </c>
      <c r="BL139" s="172">
        <f t="shared" ref="BL139" si="532">BK139/F139</f>
        <v>0.13630041724617525</v>
      </c>
      <c r="BM139" s="171">
        <f t="shared" ref="BM139" si="533">SUM(BK128:BK139)</f>
        <v>2516</v>
      </c>
      <c r="BN139" s="172">
        <f t="shared" si="152"/>
        <v>0.128768104816009</v>
      </c>
    </row>
    <row r="140" spans="1:84" x14ac:dyDescent="0.3">
      <c r="A140" s="74">
        <v>45078</v>
      </c>
      <c r="B140" s="19">
        <v>392</v>
      </c>
      <c r="C140" s="22">
        <v>115</v>
      </c>
      <c r="D140" s="24">
        <v>792</v>
      </c>
      <c r="E140" s="26">
        <v>78</v>
      </c>
      <c r="F140" s="29">
        <f t="shared" ref="F140" si="534">SUM(B140:E140)</f>
        <v>1377</v>
      </c>
      <c r="G140" s="33">
        <f t="shared" ref="G140" si="535">SUM(C140:E140)</f>
        <v>985</v>
      </c>
      <c r="H140" s="34">
        <f t="shared" ref="H140" si="536">B140</f>
        <v>392</v>
      </c>
      <c r="I140" s="33">
        <f t="shared" ref="I140" si="537">SUM(F129:F140)</f>
        <v>19085</v>
      </c>
      <c r="J140" s="33">
        <f t="shared" ref="J140" si="538">SUM(G129:G140)</f>
        <v>14693</v>
      </c>
      <c r="K140" s="33">
        <f t="shared" ref="K140" si="539">SUM(H129:H140)</f>
        <v>4392</v>
      </c>
      <c r="L140" s="35">
        <f t="shared" ref="L140" si="540">I140/12</f>
        <v>1590.4166666666667</v>
      </c>
      <c r="M140" s="35">
        <f t="shared" ref="M140" si="541">J140/12</f>
        <v>1224.4166666666667</v>
      </c>
      <c r="N140" s="36">
        <f t="shared" ref="N140" si="542">K140/12</f>
        <v>366</v>
      </c>
      <c r="O140" s="20">
        <f t="shared" ref="O140" si="543">B140/$F140</f>
        <v>0.28467683369644153</v>
      </c>
      <c r="P140" s="23">
        <f t="shared" ref="P140" si="544">C140/$F140</f>
        <v>8.3514887436456062E-2</v>
      </c>
      <c r="Q140" s="15">
        <f t="shared" ref="Q140" si="545">D140/$F140</f>
        <v>0.57516339869281041</v>
      </c>
      <c r="R140" s="27">
        <f t="shared" ref="R140" si="546">E140/$F140</f>
        <v>5.6644880174291937E-2</v>
      </c>
      <c r="S140" s="18">
        <v>37</v>
      </c>
      <c r="T140" s="21">
        <v>15</v>
      </c>
      <c r="U140" s="14">
        <v>59</v>
      </c>
      <c r="V140" s="25">
        <v>0</v>
      </c>
      <c r="W140" s="31">
        <f t="shared" ref="W140" si="547">SUM(S140:V140)</f>
        <v>111</v>
      </c>
      <c r="X140" s="18">
        <v>0</v>
      </c>
      <c r="Y140" s="21">
        <v>0</v>
      </c>
      <c r="Z140" s="14">
        <v>0</v>
      </c>
      <c r="AA140" s="25">
        <v>0</v>
      </c>
      <c r="AB140" s="31">
        <f t="shared" ref="AB140" si="548">SUM(X140:AA140)</f>
        <v>0</v>
      </c>
      <c r="AC140" s="18">
        <f t="shared" ref="AC140" si="549">S140+X140</f>
        <v>37</v>
      </c>
      <c r="AD140" s="21">
        <f t="shared" ref="AD140" si="550">T140+Y140</f>
        <v>15</v>
      </c>
      <c r="AE140" s="14">
        <f t="shared" ref="AE140" si="551">U140+Z140</f>
        <v>59</v>
      </c>
      <c r="AF140" s="25">
        <f t="shared" ref="AF140" si="552">V140+AA140</f>
        <v>0</v>
      </c>
      <c r="AG140" s="29">
        <f t="shared" ref="AG140" si="553">W140+AB140</f>
        <v>111</v>
      </c>
      <c r="AH140" s="57">
        <f t="shared" ref="AH140" si="554">AG140/F140</f>
        <v>8.0610021786492375E-2</v>
      </c>
      <c r="AI140" s="37">
        <v>1169</v>
      </c>
      <c r="AJ140" s="38">
        <f t="shared" ref="AJ140" si="555">AI140/(AI140+AO140)</f>
        <v>0.84894698620188813</v>
      </c>
      <c r="AK140" s="39">
        <f t="shared" ref="AK140" si="556">AQ140-AI140</f>
        <v>138</v>
      </c>
      <c r="AL140" s="40">
        <f t="shared" ref="AL140" si="557">AK140/(AI140+AO140)</f>
        <v>0.10021786492374728</v>
      </c>
      <c r="AM140" s="41">
        <v>70</v>
      </c>
      <c r="AN140" s="42">
        <f t="shared" ref="AN140" si="558">AM140/(AQ140+AM140)</f>
        <v>5.0835148874364564E-2</v>
      </c>
      <c r="AO140" s="32">
        <v>208</v>
      </c>
      <c r="AP140" s="46">
        <f t="shared" ref="AP140" si="559">AO140/(AO140+AI140)</f>
        <v>0.15105301379811184</v>
      </c>
      <c r="AQ140" s="29">
        <v>1307</v>
      </c>
      <c r="AR140" s="43">
        <f t="shared" ref="AR140" si="560">AQ140/(AQ140+AM140)</f>
        <v>0.94916485112563542</v>
      </c>
      <c r="AS140" s="32">
        <f t="shared" ref="AS140" si="561">SUM(AQ129:AQ140)</f>
        <v>18062</v>
      </c>
      <c r="AT140" s="60" cm="1">
        <f t="array" ref="AT140">AS140/(SUM(AM129:AM140+AQ129:AQ140))</f>
        <v>0.94264391211314646</v>
      </c>
      <c r="AU140" s="52">
        <v>8</v>
      </c>
      <c r="AV140" s="51">
        <v>119</v>
      </c>
      <c r="AW140" s="53">
        <v>197</v>
      </c>
      <c r="AX140" s="16">
        <f t="shared" ref="AX140" si="562">SUM(AU140:AW140)</f>
        <v>324</v>
      </c>
      <c r="AY140" s="16">
        <f t="shared" ref="AY140" si="563">F140-(AX140)</f>
        <v>1053</v>
      </c>
      <c r="AZ140" s="17">
        <f t="shared" ref="AZ140" si="564">AX140/(AY140+AX140)</f>
        <v>0.23529411764705882</v>
      </c>
      <c r="BA140" s="52">
        <f t="shared" ref="BA140" si="565">SUM(AU129:AU140)</f>
        <v>487</v>
      </c>
      <c r="BB140" s="51">
        <f t="shared" ref="BB140" si="566">SUM(AV129:AV140)</f>
        <v>2000</v>
      </c>
      <c r="BC140" s="53">
        <f t="shared" ref="BC140" si="567">SUM(AW129:AW140)</f>
        <v>2570</v>
      </c>
      <c r="BD140" s="33">
        <f t="shared" ref="BD140" si="568">SUM(AX129:AX140)</f>
        <v>5057</v>
      </c>
      <c r="BE140" s="61">
        <f t="shared" ref="BE140" si="569">BD140/(SUM(AX129:AX140)+SUM(AY129:AY140))</f>
        <v>0.26497249148545976</v>
      </c>
      <c r="BF140" s="25">
        <v>97</v>
      </c>
      <c r="BG140" s="25">
        <v>42</v>
      </c>
      <c r="BH140" s="25">
        <v>49</v>
      </c>
      <c r="BI140" s="25">
        <v>1</v>
      </c>
      <c r="BJ140" s="25">
        <v>8</v>
      </c>
      <c r="BK140" s="171">
        <v>153</v>
      </c>
      <c r="BL140" s="172">
        <f t="shared" ref="BL140" si="570">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1">SUM(B141:E141)</f>
        <v>1483</v>
      </c>
      <c r="G141" s="33">
        <f t="shared" ref="G141:G142" si="572">SUM(C141:E141)</f>
        <v>1178</v>
      </c>
      <c r="H141" s="34">
        <f t="shared" ref="H141:H142" si="573">B141</f>
        <v>305</v>
      </c>
      <c r="I141" s="33">
        <f t="shared" ref="I141:I142" si="574">SUM(F130:F141)</f>
        <v>18743</v>
      </c>
      <c r="J141" s="33">
        <f t="shared" ref="J141:J142" si="575">SUM(G130:G141)</f>
        <v>14357</v>
      </c>
      <c r="K141" s="33">
        <f t="shared" ref="K141:K142" si="576">SUM(H130:H141)</f>
        <v>4386</v>
      </c>
      <c r="L141" s="35">
        <f t="shared" ref="L141:L142" si="577">I141/12</f>
        <v>1561.9166666666667</v>
      </c>
      <c r="M141" s="35">
        <f t="shared" ref="M141:M142" si="578">J141/12</f>
        <v>1196.4166666666667</v>
      </c>
      <c r="N141" s="36">
        <f t="shared" ref="N141:N142" si="579">K141/12</f>
        <v>365.5</v>
      </c>
      <c r="O141" s="20">
        <f t="shared" ref="O141:O142" si="580">B141/$F141</f>
        <v>0.20566419420094403</v>
      </c>
      <c r="P141" s="23">
        <f t="shared" ref="P141:P142" si="581">C141/$F141</f>
        <v>0.1598111935266352</v>
      </c>
      <c r="Q141" s="15">
        <f t="shared" ref="Q141:Q142" si="582">D141/$F141</f>
        <v>0.63452461227242074</v>
      </c>
      <c r="R141" s="27">
        <f t="shared" ref="R141:R142" si="583">E141/$F141</f>
        <v>0</v>
      </c>
      <c r="S141" s="18">
        <v>16</v>
      </c>
      <c r="T141" s="21">
        <v>24</v>
      </c>
      <c r="U141" s="14">
        <v>72</v>
      </c>
      <c r="V141" s="25">
        <v>0</v>
      </c>
      <c r="W141" s="31">
        <f t="shared" ref="W141:W142" si="584">SUM(S141:V141)</f>
        <v>112</v>
      </c>
      <c r="X141" s="18">
        <v>0</v>
      </c>
      <c r="Y141" s="21">
        <v>0</v>
      </c>
      <c r="Z141" s="14">
        <v>0</v>
      </c>
      <c r="AA141" s="25">
        <v>0</v>
      </c>
      <c r="AB141" s="31">
        <f t="shared" ref="AB141:AB142" si="585">SUM(X141:AA141)</f>
        <v>0</v>
      </c>
      <c r="AC141" s="18">
        <f t="shared" ref="AC141:AC142" si="586">S141+X141</f>
        <v>16</v>
      </c>
      <c r="AD141" s="21">
        <f t="shared" ref="AD141:AD142" si="587">T141+Y141</f>
        <v>24</v>
      </c>
      <c r="AE141" s="14">
        <f t="shared" ref="AE141:AE142" si="588">U141+Z141</f>
        <v>72</v>
      </c>
      <c r="AF141" s="25">
        <f t="shared" ref="AF141:AF142" si="589">V141+AA141</f>
        <v>0</v>
      </c>
      <c r="AG141" s="29">
        <f t="shared" ref="AG141:AG142" si="590">W141+AB141</f>
        <v>112</v>
      </c>
      <c r="AH141" s="57">
        <f t="shared" ref="AH141:AH142" si="591">AG141/F141</f>
        <v>7.5522589345920432E-2</v>
      </c>
      <c r="AI141" s="37">
        <v>1292</v>
      </c>
      <c r="AJ141" s="38">
        <f t="shared" ref="AJ141:AJ142" si="592">AI141/(AI141+AO141)</f>
        <v>0.87120701281186785</v>
      </c>
      <c r="AK141" s="39">
        <f t="shared" ref="AK141:AK142" si="593">AQ141-AI141</f>
        <v>152</v>
      </c>
      <c r="AL141" s="40">
        <f t="shared" ref="AL141:AL142" si="594">AK141/(AI141+AO141)</f>
        <v>0.10249494268374916</v>
      </c>
      <c r="AM141" s="41">
        <v>39</v>
      </c>
      <c r="AN141" s="42">
        <f t="shared" ref="AN141:AN142" si="595">AM141/(AQ141+AM141)</f>
        <v>2.6298044504383007E-2</v>
      </c>
      <c r="AO141" s="32">
        <v>191</v>
      </c>
      <c r="AP141" s="46">
        <f t="shared" ref="AP141:AP142" si="596">AO141/(AO141+AI141)</f>
        <v>0.12879298718813217</v>
      </c>
      <c r="AQ141" s="29">
        <v>1444</v>
      </c>
      <c r="AR141" s="43">
        <f t="shared" ref="AR141:AR142" si="597">AQ141/(AQ141+AM141)</f>
        <v>0.973701955495617</v>
      </c>
      <c r="AS141" s="32">
        <f t="shared" ref="AS141:AS142" si="598">SUM(AQ130:AQ141)</f>
        <v>17785</v>
      </c>
      <c r="AT141" s="60" cm="1">
        <f t="array" ref="AT141">AS141/(SUM(AM130:AM141+AQ130:AQ141))</f>
        <v>0.94505552898666245</v>
      </c>
      <c r="AU141" s="52">
        <v>32</v>
      </c>
      <c r="AV141" s="51">
        <v>230</v>
      </c>
      <c r="AW141" s="53">
        <v>191</v>
      </c>
      <c r="AX141" s="16">
        <f t="shared" ref="AX141:AX142" si="599">SUM(AU141:AW141)</f>
        <v>453</v>
      </c>
      <c r="AY141" s="16">
        <f t="shared" ref="AY141:AY142" si="600">F141-(AX141)</f>
        <v>1030</v>
      </c>
      <c r="AZ141" s="17">
        <f t="shared" ref="AZ141:AZ142" si="601">AX141/(AY141+AX141)</f>
        <v>0.3054619015509103</v>
      </c>
      <c r="BA141" s="52">
        <f t="shared" ref="BA141:BA142" si="602">SUM(AU130:AU141)</f>
        <v>499</v>
      </c>
      <c r="BB141" s="51">
        <f t="shared" ref="BB141:BB142" si="603">SUM(AV130:AV141)</f>
        <v>2048</v>
      </c>
      <c r="BC141" s="53">
        <f t="shared" ref="BC141:BC142" si="604">SUM(AW130:AW141)</f>
        <v>2495</v>
      </c>
      <c r="BD141" s="33">
        <f t="shared" ref="BD141:BD142" si="605">SUM(AX130:AX141)</f>
        <v>5042</v>
      </c>
      <c r="BE141" s="61">
        <f t="shared" ref="BE141:BE142" si="606">BD141/(SUM(AX130:AX141)+SUM(AY130:AY141))</f>
        <v>0.26900709598250011</v>
      </c>
      <c r="BF141" s="25">
        <v>122</v>
      </c>
      <c r="BG141" s="25">
        <v>89</v>
      </c>
      <c r="BH141" s="25">
        <v>58</v>
      </c>
      <c r="BI141" s="25">
        <v>17</v>
      </c>
      <c r="BJ141" s="25">
        <v>23</v>
      </c>
      <c r="BK141" s="171">
        <v>208</v>
      </c>
      <c r="BL141" s="172">
        <f t="shared" ref="BL141:BL142" si="607">BK141/F141</f>
        <v>0.14025623735670936</v>
      </c>
      <c r="BM141" s="171">
        <f t="shared" ref="BM141:BM142" si="608">SUM(BK130:BK141)</f>
        <v>2542</v>
      </c>
      <c r="BN141" s="172">
        <f t="shared" ref="BN141:BN142" si="609">BM141/I141</f>
        <v>0.1356239662807448</v>
      </c>
    </row>
    <row r="142" spans="1:84" x14ac:dyDescent="0.3">
      <c r="A142" s="74">
        <v>45139</v>
      </c>
      <c r="B142" s="19">
        <v>337</v>
      </c>
      <c r="C142" s="22">
        <v>69</v>
      </c>
      <c r="D142" s="24">
        <v>730</v>
      </c>
      <c r="E142" s="26">
        <v>6</v>
      </c>
      <c r="F142" s="29">
        <f t="shared" si="571"/>
        <v>1142</v>
      </c>
      <c r="G142" s="33">
        <f t="shared" si="572"/>
        <v>805</v>
      </c>
      <c r="H142" s="34">
        <f t="shared" si="573"/>
        <v>337</v>
      </c>
      <c r="I142" s="33">
        <f t="shared" si="574"/>
        <v>18003</v>
      </c>
      <c r="J142" s="33">
        <f t="shared" si="575"/>
        <v>13695</v>
      </c>
      <c r="K142" s="33">
        <f t="shared" si="576"/>
        <v>4308</v>
      </c>
      <c r="L142" s="35">
        <f t="shared" si="577"/>
        <v>1500.25</v>
      </c>
      <c r="M142" s="35">
        <f t="shared" si="578"/>
        <v>1141.25</v>
      </c>
      <c r="N142" s="36">
        <f t="shared" si="579"/>
        <v>359</v>
      </c>
      <c r="O142" s="20">
        <f t="shared" si="580"/>
        <v>0.29509632224168125</v>
      </c>
      <c r="P142" s="23">
        <f t="shared" si="581"/>
        <v>6.0420315236427317E-2</v>
      </c>
      <c r="Q142" s="15">
        <f t="shared" si="582"/>
        <v>0.63922942206654987</v>
      </c>
      <c r="R142" s="27">
        <f t="shared" si="583"/>
        <v>5.2539404553415062E-3</v>
      </c>
      <c r="S142" s="18">
        <v>8</v>
      </c>
      <c r="T142" s="21">
        <v>32</v>
      </c>
      <c r="U142" s="14">
        <v>45</v>
      </c>
      <c r="V142" s="25">
        <v>0</v>
      </c>
      <c r="W142" s="31">
        <f t="shared" si="584"/>
        <v>85</v>
      </c>
      <c r="X142" s="18">
        <v>0</v>
      </c>
      <c r="Y142" s="21">
        <v>0</v>
      </c>
      <c r="Z142" s="14">
        <v>0</v>
      </c>
      <c r="AA142" s="25">
        <v>0</v>
      </c>
      <c r="AB142" s="31">
        <f t="shared" si="585"/>
        <v>0</v>
      </c>
      <c r="AC142" s="18">
        <f t="shared" si="586"/>
        <v>8</v>
      </c>
      <c r="AD142" s="21">
        <f t="shared" si="587"/>
        <v>32</v>
      </c>
      <c r="AE142" s="14">
        <f t="shared" si="588"/>
        <v>45</v>
      </c>
      <c r="AF142" s="25">
        <f t="shared" si="589"/>
        <v>0</v>
      </c>
      <c r="AG142" s="29">
        <f t="shared" si="590"/>
        <v>85</v>
      </c>
      <c r="AH142" s="57">
        <f t="shared" si="591"/>
        <v>7.4430823117338007E-2</v>
      </c>
      <c r="AI142" s="37">
        <v>957</v>
      </c>
      <c r="AJ142" s="38">
        <f t="shared" si="592"/>
        <v>0.83800350262697021</v>
      </c>
      <c r="AK142" s="39">
        <f t="shared" si="593"/>
        <v>138</v>
      </c>
      <c r="AL142" s="40">
        <f t="shared" si="594"/>
        <v>0.12084063047285463</v>
      </c>
      <c r="AM142" s="41">
        <v>47</v>
      </c>
      <c r="AN142" s="42">
        <f t="shared" si="595"/>
        <v>4.1155866900175128E-2</v>
      </c>
      <c r="AO142" s="32">
        <v>185</v>
      </c>
      <c r="AP142" s="46">
        <f t="shared" si="596"/>
        <v>0.16199649737302976</v>
      </c>
      <c r="AQ142" s="29">
        <v>1095</v>
      </c>
      <c r="AR142" s="43">
        <f t="shared" si="597"/>
        <v>0.95884413309982486</v>
      </c>
      <c r="AS142" s="32">
        <f t="shared" si="598"/>
        <v>17106</v>
      </c>
      <c r="AT142" s="60" cm="1">
        <f t="array" ref="AT142">AS142/(SUM(AM131:AM142+AQ131:AQ142))</f>
        <v>0.94618065158471154</v>
      </c>
      <c r="AU142" s="52">
        <v>13</v>
      </c>
      <c r="AV142" s="51">
        <v>75</v>
      </c>
      <c r="AW142" s="53">
        <v>151</v>
      </c>
      <c r="AX142" s="16">
        <f t="shared" si="599"/>
        <v>239</v>
      </c>
      <c r="AY142" s="16">
        <f t="shared" si="600"/>
        <v>903</v>
      </c>
      <c r="AZ142" s="17">
        <f t="shared" si="601"/>
        <v>0.20928196147110334</v>
      </c>
      <c r="BA142" s="52">
        <f t="shared" si="602"/>
        <v>489</v>
      </c>
      <c r="BB142" s="51">
        <f t="shared" si="603"/>
        <v>2019</v>
      </c>
      <c r="BC142" s="53">
        <f t="shared" si="604"/>
        <v>2404</v>
      </c>
      <c r="BD142" s="33">
        <f t="shared" si="605"/>
        <v>4912</v>
      </c>
      <c r="BE142" s="61">
        <f t="shared" si="606"/>
        <v>0.27284341498639114</v>
      </c>
      <c r="BF142" s="25">
        <v>92</v>
      </c>
      <c r="BG142" s="25">
        <v>41</v>
      </c>
      <c r="BH142" s="25">
        <v>42</v>
      </c>
      <c r="BI142" s="25">
        <v>4</v>
      </c>
      <c r="BJ142" s="25">
        <v>7</v>
      </c>
      <c r="BK142" s="171">
        <v>144</v>
      </c>
      <c r="BL142" s="172">
        <f t="shared" si="607"/>
        <v>0.12609457092819615</v>
      </c>
      <c r="BM142" s="171">
        <f t="shared" si="608"/>
        <v>2517</v>
      </c>
      <c r="BN142" s="172">
        <f t="shared" si="609"/>
        <v>0.13981003166138978</v>
      </c>
    </row>
    <row r="143" spans="1:84" ht="12" customHeight="1" x14ac:dyDescent="0.3">
      <c r="A143" s="74">
        <v>45170</v>
      </c>
      <c r="B143" s="19">
        <v>369</v>
      </c>
      <c r="C143" s="22">
        <v>149</v>
      </c>
      <c r="D143" s="24">
        <v>769</v>
      </c>
      <c r="E143" s="26">
        <v>2</v>
      </c>
      <c r="F143" s="29">
        <f t="shared" ref="F143" si="610">SUM(B143:E143)</f>
        <v>1289</v>
      </c>
      <c r="G143" s="33">
        <f t="shared" ref="G143" si="611">SUM(C143:E143)</f>
        <v>920</v>
      </c>
      <c r="H143" s="34">
        <f t="shared" ref="H143" si="612">B143</f>
        <v>369</v>
      </c>
      <c r="I143" s="33">
        <f>SUM(F132:F143)</f>
        <v>17079</v>
      </c>
      <c r="J143" s="33">
        <f t="shared" ref="J143" si="613">SUM(G132:G143)</f>
        <v>12817</v>
      </c>
      <c r="K143" s="33">
        <f t="shared" ref="K143" si="614">SUM(H132:H143)</f>
        <v>4262</v>
      </c>
      <c r="L143" s="35">
        <f t="shared" ref="L143" si="615">I143/12</f>
        <v>1423.25</v>
      </c>
      <c r="M143" s="35">
        <f t="shared" ref="M143" si="616">J143/12</f>
        <v>1068.0833333333333</v>
      </c>
      <c r="N143" s="36">
        <f t="shared" ref="N143" si="617">K143/12</f>
        <v>355.16666666666669</v>
      </c>
      <c r="O143" s="20">
        <f t="shared" ref="O143" si="618">B143/$F143</f>
        <v>0.28626842513576417</v>
      </c>
      <c r="P143" s="23">
        <f t="shared" ref="P143" si="619">C143/$F143</f>
        <v>0.11559348332040341</v>
      </c>
      <c r="Q143" s="15">
        <f t="shared" ref="Q143" si="620">D143/$F143</f>
        <v>0.59658650116369283</v>
      </c>
      <c r="R143" s="27">
        <f t="shared" ref="R143" si="621">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2">S143+X143</f>
        <v>10</v>
      </c>
      <c r="AD143" s="21">
        <f t="shared" ref="AD143" si="623">T143+Y143</f>
        <v>41</v>
      </c>
      <c r="AE143" s="14">
        <f t="shared" ref="AE143" si="624">U143+Z143</f>
        <v>24</v>
      </c>
      <c r="AF143" s="25">
        <f t="shared" ref="AF143" si="625">V143+AA143</f>
        <v>0</v>
      </c>
      <c r="AG143" s="29">
        <f t="shared" ref="AG143" si="626">W143+AB143</f>
        <v>75</v>
      </c>
      <c r="AH143" s="57">
        <f t="shared" ref="AH143" si="627">AG143/F143</f>
        <v>5.818463925523662E-2</v>
      </c>
      <c r="AI143" s="37">
        <v>1114</v>
      </c>
      <c r="AJ143" s="38">
        <f t="shared" ref="AJ143" si="628">AI143/(AI143+AO143)</f>
        <v>0.86423584173778123</v>
      </c>
      <c r="AK143" s="39">
        <f t="shared" ref="AK143" si="629">AQ143-AI143</f>
        <v>120</v>
      </c>
      <c r="AL143" s="40">
        <f t="shared" ref="AL143" si="630">AK143/(AI143+AO143)</f>
        <v>9.3095422808378583E-2</v>
      </c>
      <c r="AM143" s="41">
        <v>55</v>
      </c>
      <c r="AN143" s="42">
        <f t="shared" ref="AN143" si="631">AM143/(AQ143+AM143)</f>
        <v>4.2668735453840187E-2</v>
      </c>
      <c r="AO143" s="32">
        <v>175</v>
      </c>
      <c r="AP143" s="46">
        <f t="shared" ref="AP143" si="632">AO143/(AO143+AI143)</f>
        <v>0.13576415826221877</v>
      </c>
      <c r="AQ143" s="29">
        <v>1234</v>
      </c>
      <c r="AR143" s="43">
        <f t="shared" ref="AR143" si="633">AQ143/(AQ143+AM143)</f>
        <v>0.9573312645461598</v>
      </c>
      <c r="AS143" s="32">
        <f t="shared" ref="AS143" si="634">SUM(AQ132:AQ143)</f>
        <v>16249</v>
      </c>
      <c r="AT143" s="60" cm="1">
        <f t="array" ref="AT143">AS143/(SUM(AM132:AM143+AQ132:AQ143))</f>
        <v>0.94718740891868258</v>
      </c>
      <c r="AU143" s="52">
        <v>52</v>
      </c>
      <c r="AV143" s="51">
        <v>198</v>
      </c>
      <c r="AW143" s="53">
        <v>146</v>
      </c>
      <c r="AX143" s="16">
        <f t="shared" ref="AX143" si="635">SUM(AU143:AW143)</f>
        <v>396</v>
      </c>
      <c r="AY143" s="16">
        <f t="shared" ref="AY143" si="636">F143-(AX143)</f>
        <v>893</v>
      </c>
      <c r="AZ143" s="17">
        <f t="shared" ref="AZ143" si="637">AX143/(AY143+AX143)</f>
        <v>0.30721489526764933</v>
      </c>
      <c r="BA143" s="52">
        <f t="shared" ref="BA143" si="638">SUM(AU132:AU143)</f>
        <v>380</v>
      </c>
      <c r="BB143" s="51">
        <f t="shared" ref="BB143" si="639">SUM(AV132:AV143)</f>
        <v>1802</v>
      </c>
      <c r="BC143" s="53">
        <f t="shared" ref="BC143" si="640">SUM(AW132:AW143)</f>
        <v>2221</v>
      </c>
      <c r="BD143" s="33">
        <f t="shared" ref="BD143" si="641">SUM(AX132:AX143)</f>
        <v>4403</v>
      </c>
      <c r="BE143" s="61">
        <f t="shared" ref="BE143" si="642">BD143/(SUM(AX132:AX143)+SUM(AY132:AY143))</f>
        <v>0.25780197903858537</v>
      </c>
      <c r="BF143" s="25">
        <v>86</v>
      </c>
      <c r="BG143" s="25">
        <v>37</v>
      </c>
      <c r="BH143" s="25">
        <v>66</v>
      </c>
      <c r="BI143" s="25">
        <v>4</v>
      </c>
      <c r="BJ143" s="25">
        <v>5</v>
      </c>
      <c r="BK143" s="171">
        <v>126</v>
      </c>
      <c r="BL143" s="172">
        <f t="shared" ref="BL143:BL148" si="643">BK143/F143</f>
        <v>9.7750193948797512E-2</v>
      </c>
      <c r="BM143" s="171">
        <f t="shared" ref="BM143:BM148" si="644">SUM(BK132:BK143)</f>
        <v>2428</v>
      </c>
      <c r="BN143" s="172">
        <f t="shared" ref="BN143:BN148" si="645">BM143/I143</f>
        <v>0.14216289009895192</v>
      </c>
      <c r="BO143" s="201" t="s">
        <v>145</v>
      </c>
      <c r="BP143" s="201"/>
      <c r="BQ143" s="201"/>
      <c r="BR143" s="201"/>
      <c r="CF143" t="s">
        <v>141</v>
      </c>
    </row>
    <row r="144" spans="1:84" ht="12" customHeight="1" x14ac:dyDescent="0.3">
      <c r="A144" s="74">
        <v>45200</v>
      </c>
      <c r="B144" s="19">
        <v>323</v>
      </c>
      <c r="C144" s="22">
        <v>43</v>
      </c>
      <c r="D144" s="24">
        <v>770</v>
      </c>
      <c r="E144" s="26">
        <v>43</v>
      </c>
      <c r="F144" s="29">
        <f t="shared" ref="F144" si="646">SUM(B144:E144)</f>
        <v>1179</v>
      </c>
      <c r="G144" s="33">
        <f t="shared" ref="G144" si="647">SUM(C144:E144)</f>
        <v>856</v>
      </c>
      <c r="H144" s="34">
        <f t="shared" ref="H144" si="648">B144</f>
        <v>323</v>
      </c>
      <c r="I144" s="33">
        <f>SUM(F133:F144)</f>
        <v>16669</v>
      </c>
      <c r="J144" s="33">
        <f t="shared" ref="J144" si="649">SUM(G133:G144)</f>
        <v>12433</v>
      </c>
      <c r="K144" s="33">
        <f>SUM(H133:H144)</f>
        <v>4236</v>
      </c>
      <c r="L144" s="35">
        <f t="shared" ref="L144" si="650">I144/12</f>
        <v>1389.0833333333333</v>
      </c>
      <c r="M144" s="35">
        <f t="shared" ref="M144" si="651">J144/12</f>
        <v>1036.0833333333333</v>
      </c>
      <c r="N144" s="36">
        <f t="shared" ref="N144" si="652">K144/12</f>
        <v>353</v>
      </c>
      <c r="O144" s="20">
        <f t="shared" ref="O144" si="653">B144/$F144</f>
        <v>0.27396098388464801</v>
      </c>
      <c r="P144" s="23">
        <f t="shared" ref="P144" si="654">C144/$F144</f>
        <v>3.64715860899067E-2</v>
      </c>
      <c r="Q144" s="15">
        <f t="shared" ref="Q144" si="655">D144/$F144</f>
        <v>0.65309584393553854</v>
      </c>
      <c r="R144" s="27">
        <f t="shared" ref="R144" si="656">E144/$F144</f>
        <v>3.64715860899067E-2</v>
      </c>
      <c r="S144" s="18">
        <v>9</v>
      </c>
      <c r="T144" s="21">
        <v>0</v>
      </c>
      <c r="U144" s="14">
        <v>29</v>
      </c>
      <c r="V144" s="25">
        <v>0</v>
      </c>
      <c r="W144" s="31">
        <f t="shared" ref="W144" si="657">SUM(S144:V144)</f>
        <v>38</v>
      </c>
      <c r="X144" s="18">
        <v>0</v>
      </c>
      <c r="Y144" s="21">
        <v>0</v>
      </c>
      <c r="Z144" s="14">
        <v>0</v>
      </c>
      <c r="AA144" s="25">
        <v>0</v>
      </c>
      <c r="AB144" s="31">
        <f t="shared" ref="AB144" si="658">SUM(X144:AA144)</f>
        <v>0</v>
      </c>
      <c r="AC144" s="18">
        <f t="shared" ref="AC144" si="659">S144+X144</f>
        <v>9</v>
      </c>
      <c r="AD144" s="21">
        <f t="shared" ref="AD144" si="660">T144+Y144</f>
        <v>0</v>
      </c>
      <c r="AE144" s="14">
        <f t="shared" ref="AE144" si="661">U144+Z144</f>
        <v>29</v>
      </c>
      <c r="AF144" s="25">
        <f t="shared" ref="AF144" si="662">V144+AA144</f>
        <v>0</v>
      </c>
      <c r="AG144" s="29">
        <f t="shared" ref="AG144" si="663">W144+AB144</f>
        <v>38</v>
      </c>
      <c r="AH144" s="57">
        <f t="shared" ref="AH144" si="664">AG144/F144</f>
        <v>3.2230703986429174E-2</v>
      </c>
      <c r="AI144" s="37">
        <v>991</v>
      </c>
      <c r="AJ144" s="38">
        <f t="shared" ref="AJ144" si="665">AI144/(AI144+AO144)</f>
        <v>0.84054283290924514</v>
      </c>
      <c r="AK144" s="39">
        <f t="shared" ref="AK144" si="666">AQ144-AI144</f>
        <v>130</v>
      </c>
      <c r="AL144" s="40">
        <f t="shared" ref="AL144" si="667">AK144/(AI144+AO144)</f>
        <v>0.11026293469041561</v>
      </c>
      <c r="AM144" s="41">
        <v>58</v>
      </c>
      <c r="AN144" s="42">
        <f t="shared" ref="AN144" si="668">AM144/(AQ144+AM144)</f>
        <v>4.9194232400339273E-2</v>
      </c>
      <c r="AO144" s="32">
        <v>188</v>
      </c>
      <c r="AP144" s="46">
        <f t="shared" ref="AP144" si="669">AO144/(AO144+AI144)</f>
        <v>0.15945716709075489</v>
      </c>
      <c r="AQ144" s="29">
        <v>1121</v>
      </c>
      <c r="AR144" s="43">
        <f t="shared" ref="AR144" si="670">AQ144/(AQ144+AM144)</f>
        <v>0.95080576759966073</v>
      </c>
      <c r="AS144" s="32">
        <f t="shared" ref="AS144" si="671">SUM(AQ133:AQ144)</f>
        <v>15902</v>
      </c>
      <c r="AT144" s="60" cm="1">
        <f t="array" ref="AT144">AS144/(SUM(AM133:AM144+AQ133:AQ144))</f>
        <v>0.94965661391460132</v>
      </c>
      <c r="AU144" s="52">
        <v>41</v>
      </c>
      <c r="AV144" s="51">
        <v>105</v>
      </c>
      <c r="AW144" s="53">
        <v>158</v>
      </c>
      <c r="AX144" s="16">
        <f t="shared" ref="AX144" si="672">SUM(AU144:AW144)</f>
        <v>304</v>
      </c>
      <c r="AY144" s="16">
        <f t="shared" ref="AY144" si="673">F144-(AX144)</f>
        <v>875</v>
      </c>
      <c r="AZ144" s="17">
        <f t="shared" ref="AZ144" si="674">AX144/(AY144+AX144)</f>
        <v>0.25784563189143339</v>
      </c>
      <c r="BA144" s="52">
        <f t="shared" ref="BA144" si="675">SUM(AU133:AU144)</f>
        <v>419</v>
      </c>
      <c r="BB144" s="51">
        <f t="shared" ref="BB144" si="676">SUM(AV133:AV144)</f>
        <v>1695</v>
      </c>
      <c r="BC144" s="53">
        <f t="shared" ref="BC144" si="677">SUM(AW133:AW144)</f>
        <v>2189</v>
      </c>
      <c r="BD144" s="33">
        <f t="shared" ref="BD144" si="678">SUM(AX133:AX144)</f>
        <v>4303</v>
      </c>
      <c r="BE144" s="61">
        <f t="shared" ref="BE144" si="679">BD144/(SUM(AX133:AX144)+SUM(AY133:AY144))</f>
        <v>0.25814385985961963</v>
      </c>
      <c r="BF144" s="25">
        <v>159</v>
      </c>
      <c r="BG144" s="25">
        <v>72</v>
      </c>
      <c r="BH144" s="25">
        <v>55</v>
      </c>
      <c r="BI144" s="25">
        <v>29</v>
      </c>
      <c r="BJ144" s="25">
        <v>23</v>
      </c>
      <c r="BK144" s="171">
        <v>184</v>
      </c>
      <c r="BL144" s="172">
        <f t="shared" si="643"/>
        <v>0.15606446140797287</v>
      </c>
      <c r="BM144" s="171">
        <f t="shared" si="644"/>
        <v>2394</v>
      </c>
      <c r="BN144" s="172">
        <f t="shared" si="645"/>
        <v>0.14361989321494992</v>
      </c>
      <c r="BO144" s="201"/>
      <c r="BP144" s="201"/>
      <c r="BQ144" s="201"/>
      <c r="BR144" s="201"/>
    </row>
    <row r="145" spans="1:70" x14ac:dyDescent="0.3">
      <c r="A145" s="74">
        <v>45231</v>
      </c>
      <c r="B145" s="19">
        <v>385</v>
      </c>
      <c r="C145" s="22">
        <v>90</v>
      </c>
      <c r="D145" s="24">
        <v>645</v>
      </c>
      <c r="E145" s="26">
        <v>44</v>
      </c>
      <c r="F145" s="29">
        <f t="shared" ref="F145" si="680">SUM(B145:E145)</f>
        <v>1164</v>
      </c>
      <c r="G145" s="33">
        <f t="shared" ref="G145" si="681">SUM(C145:E145)</f>
        <v>779</v>
      </c>
      <c r="H145" s="34">
        <f t="shared" ref="H145" si="682">B145</f>
        <v>385</v>
      </c>
      <c r="I145" s="33">
        <f t="shared" ref="I145" si="683">SUM(F134:F145)</f>
        <v>15872</v>
      </c>
      <c r="J145" s="33">
        <f t="shared" ref="J145" si="684">SUM(G134:G145)</f>
        <v>11750</v>
      </c>
      <c r="K145" s="33">
        <f t="shared" ref="K145" si="685">SUM(H134:H145)</f>
        <v>4122</v>
      </c>
      <c r="L145" s="35">
        <f t="shared" ref="L145" si="686">I145/12</f>
        <v>1322.6666666666667</v>
      </c>
      <c r="M145" s="35">
        <f t="shared" ref="M145" si="687">J145/12</f>
        <v>979.16666666666663</v>
      </c>
      <c r="N145" s="36">
        <f t="shared" ref="N145" si="688">K145/12</f>
        <v>343.5</v>
      </c>
      <c r="O145" s="20">
        <f t="shared" ref="O145" si="689">B145/$F145</f>
        <v>0.33075601374570446</v>
      </c>
      <c r="P145" s="23">
        <f t="shared" ref="P145" si="690">C145/$F145</f>
        <v>7.7319587628865982E-2</v>
      </c>
      <c r="Q145" s="15">
        <f t="shared" ref="Q145" si="691">D145/$F145</f>
        <v>0.55412371134020622</v>
      </c>
      <c r="R145" s="27">
        <f t="shared" ref="R145" si="692">E145/$F145</f>
        <v>3.7800687285223365E-2</v>
      </c>
      <c r="S145" s="18">
        <v>18</v>
      </c>
      <c r="T145" s="21">
        <v>12</v>
      </c>
      <c r="U145" s="14">
        <v>61</v>
      </c>
      <c r="V145" s="25">
        <v>0</v>
      </c>
      <c r="W145" s="31">
        <f t="shared" ref="W145" si="693">SUM(S145:V145)</f>
        <v>91</v>
      </c>
      <c r="X145" s="18">
        <v>0</v>
      </c>
      <c r="Y145" s="21">
        <v>0</v>
      </c>
      <c r="Z145" s="14">
        <v>0</v>
      </c>
      <c r="AA145" s="25">
        <v>0</v>
      </c>
      <c r="AB145" s="31">
        <f t="shared" ref="AB145" si="694">SUM(X145:AA145)</f>
        <v>0</v>
      </c>
      <c r="AC145" s="18">
        <f t="shared" ref="AC145" si="695">S145+X145</f>
        <v>18</v>
      </c>
      <c r="AD145" s="21">
        <f t="shared" ref="AD145" si="696">T145+Y145</f>
        <v>12</v>
      </c>
      <c r="AE145" s="14">
        <f t="shared" ref="AE145" si="697">U145+Z145</f>
        <v>61</v>
      </c>
      <c r="AF145" s="25">
        <f t="shared" ref="AF145" si="698">V145+AA145</f>
        <v>0</v>
      </c>
      <c r="AG145" s="29">
        <f t="shared" ref="AG145" si="699">W145+AB145</f>
        <v>91</v>
      </c>
      <c r="AH145" s="57">
        <f t="shared" ref="AH145" si="700">AG145/F145</f>
        <v>7.8178694158075601E-2</v>
      </c>
      <c r="AI145" s="37">
        <v>915</v>
      </c>
      <c r="AJ145" s="38">
        <f t="shared" ref="AJ145" si="701">AI145/(AI145+AO145)</f>
        <v>0.78608247422680411</v>
      </c>
      <c r="AK145" s="39">
        <f t="shared" ref="AK145" si="702">AQ145-AI145</f>
        <v>151</v>
      </c>
      <c r="AL145" s="40">
        <f t="shared" ref="AL145" si="703">AK145/(AI145+AO145)</f>
        <v>0.12972508591065293</v>
      </c>
      <c r="AM145" s="41">
        <v>98</v>
      </c>
      <c r="AN145" s="42">
        <f t="shared" ref="AN145" si="704">AM145/(AQ145+AM145)</f>
        <v>8.4192439862542962E-2</v>
      </c>
      <c r="AO145" s="32">
        <v>249</v>
      </c>
      <c r="AP145" s="46">
        <f t="shared" ref="AP145" si="705">AO145/(AO145+AI145)</f>
        <v>0.21391752577319587</v>
      </c>
      <c r="AQ145" s="29">
        <v>1066</v>
      </c>
      <c r="AR145" s="43">
        <f t="shared" ref="AR145" si="706">AQ145/(AQ145+AM145)</f>
        <v>0.91580756013745701</v>
      </c>
      <c r="AS145" s="32">
        <f t="shared" ref="AS145" si="707">SUM(AQ134:AQ145)</f>
        <v>15119</v>
      </c>
      <c r="AT145" s="60" cm="1">
        <f t="array" ref="AT145">AS145/(SUM(AM134:AM145+AQ134:AQ145))</f>
        <v>0.94801856032104337</v>
      </c>
      <c r="AU145" s="52">
        <v>39</v>
      </c>
      <c r="AV145" s="51">
        <v>75</v>
      </c>
      <c r="AW145" s="53">
        <v>95</v>
      </c>
      <c r="AX145" s="16">
        <f t="shared" ref="AX145" si="708">SUM(AU145:AW145)</f>
        <v>209</v>
      </c>
      <c r="AY145" s="16">
        <f t="shared" ref="AY145" si="709">F145-(AX145)</f>
        <v>955</v>
      </c>
      <c r="AZ145" s="17">
        <f t="shared" ref="AZ145" si="710">AX145/(AY145+AX145)</f>
        <v>0.179553264604811</v>
      </c>
      <c r="BA145" s="52">
        <f t="shared" ref="BA145" si="711">SUM(AU134:AU145)</f>
        <v>425</v>
      </c>
      <c r="BB145" s="51">
        <f t="shared" ref="BB145" si="712">SUM(AV134:AV145)</f>
        <v>1597</v>
      </c>
      <c r="BC145" s="53">
        <f t="shared" ref="BC145" si="713">SUM(AW134:AW145)</f>
        <v>2019</v>
      </c>
      <c r="BD145" s="33">
        <f t="shared" ref="BD145" si="714">SUM(AX134:AX145)</f>
        <v>4041</v>
      </c>
      <c r="BE145" s="61">
        <f t="shared" ref="BE145" si="715">BD145/(SUM(AX134:AX145)+SUM(AY134:AY145))</f>
        <v>0.25459929435483869</v>
      </c>
      <c r="BF145" s="25">
        <v>125</v>
      </c>
      <c r="BG145" s="25">
        <v>62</v>
      </c>
      <c r="BH145" s="25">
        <v>49</v>
      </c>
      <c r="BI145" s="25">
        <v>2</v>
      </c>
      <c r="BJ145" s="25">
        <v>4</v>
      </c>
      <c r="BK145" s="171">
        <v>169</v>
      </c>
      <c r="BL145" s="172">
        <f t="shared" si="643"/>
        <v>0.14518900343642613</v>
      </c>
      <c r="BM145" s="171">
        <f t="shared" si="644"/>
        <v>2201</v>
      </c>
      <c r="BN145" s="172">
        <f t="shared" si="645"/>
        <v>0.138671875</v>
      </c>
      <c r="BO145" s="201"/>
      <c r="BP145" s="201"/>
      <c r="BQ145" s="201"/>
      <c r="BR145" s="201"/>
    </row>
    <row r="146" spans="1:70" x14ac:dyDescent="0.3">
      <c r="A146" s="74">
        <v>45261</v>
      </c>
      <c r="B146" s="19">
        <v>311</v>
      </c>
      <c r="C146" s="22">
        <v>80</v>
      </c>
      <c r="D146" s="24">
        <v>521</v>
      </c>
      <c r="E146" s="26">
        <v>6</v>
      </c>
      <c r="F146" s="29">
        <f t="shared" ref="F146" si="716">SUM(B146:E146)</f>
        <v>918</v>
      </c>
      <c r="G146" s="33">
        <f t="shared" ref="G146" si="717">SUM(C146:E146)</f>
        <v>607</v>
      </c>
      <c r="H146" s="34">
        <f t="shared" ref="H146" si="718">B146</f>
        <v>311</v>
      </c>
      <c r="I146" s="33">
        <f t="shared" ref="I146" si="719">SUM(F135:F146)</f>
        <v>15488</v>
      </c>
      <c r="J146" s="33">
        <f t="shared" ref="J146" si="720">SUM(G135:G146)</f>
        <v>11342</v>
      </c>
      <c r="K146" s="33">
        <f t="shared" ref="K146" si="721">SUM(H135:H146)</f>
        <v>4146</v>
      </c>
      <c r="L146" s="35">
        <f t="shared" ref="L146" si="722">I146/12</f>
        <v>1290.6666666666667</v>
      </c>
      <c r="M146" s="35">
        <f t="shared" ref="M146" si="723">J146/12</f>
        <v>945.16666666666663</v>
      </c>
      <c r="N146" s="36">
        <f t="shared" ref="N146" si="724">K146/12</f>
        <v>345.5</v>
      </c>
      <c r="O146" s="20">
        <f t="shared" ref="O146" si="725">B146/$F146</f>
        <v>0.33877995642701525</v>
      </c>
      <c r="P146" s="23">
        <f t="shared" ref="P146" si="726">C146/$F146</f>
        <v>8.714596949891068E-2</v>
      </c>
      <c r="Q146" s="15">
        <f t="shared" ref="Q146" si="727">D146/$F146</f>
        <v>0.56753812636165579</v>
      </c>
      <c r="R146" s="27">
        <f t="shared" ref="R146" si="728">E146/$F146</f>
        <v>6.5359477124183009E-3</v>
      </c>
      <c r="S146" s="18">
        <v>30</v>
      </c>
      <c r="T146" s="21">
        <v>12</v>
      </c>
      <c r="U146" s="14">
        <v>21</v>
      </c>
      <c r="V146" s="25">
        <v>0</v>
      </c>
      <c r="W146" s="31">
        <f t="shared" ref="W146" si="729">SUM(S146:V146)</f>
        <v>63</v>
      </c>
      <c r="X146" s="18">
        <v>0</v>
      </c>
      <c r="Y146" s="21">
        <v>0</v>
      </c>
      <c r="Z146" s="14">
        <v>0</v>
      </c>
      <c r="AA146" s="25">
        <v>0</v>
      </c>
      <c r="AB146" s="31">
        <f t="shared" ref="AB146" si="730">SUM(X146:AA146)</f>
        <v>0</v>
      </c>
      <c r="AC146" s="18">
        <f t="shared" ref="AC146" si="731">S146+X146</f>
        <v>30</v>
      </c>
      <c r="AD146" s="21">
        <f t="shared" ref="AD146" si="732">T146+Y146</f>
        <v>12</v>
      </c>
      <c r="AE146" s="14">
        <f t="shared" ref="AE146" si="733">U146+Z146</f>
        <v>21</v>
      </c>
      <c r="AF146" s="25">
        <f t="shared" ref="AF146" si="734">V146+AA146</f>
        <v>0</v>
      </c>
      <c r="AG146" s="29">
        <f t="shared" ref="AG146" si="735">W146+AB146</f>
        <v>63</v>
      </c>
      <c r="AH146" s="57">
        <f t="shared" ref="AH146" si="736">AG146/F146</f>
        <v>6.8627450980392163E-2</v>
      </c>
      <c r="AI146" s="37">
        <v>770</v>
      </c>
      <c r="AJ146" s="38">
        <f t="shared" ref="AJ146" si="737">AI146/(AI146+AO146)</f>
        <v>0.83877995642701531</v>
      </c>
      <c r="AK146" s="39">
        <f t="shared" ref="AK146" si="738">AQ146-AI146</f>
        <v>93</v>
      </c>
      <c r="AL146" s="40">
        <f t="shared" ref="AL146" si="739">AK146/(AI146+AO146)</f>
        <v>0.10130718954248366</v>
      </c>
      <c r="AM146" s="41">
        <v>55</v>
      </c>
      <c r="AN146" s="42">
        <f t="shared" ref="AN146" si="740">AM146/(AQ146+AM146)</f>
        <v>5.9912854030501089E-2</v>
      </c>
      <c r="AO146" s="32">
        <v>148</v>
      </c>
      <c r="AP146" s="46">
        <f t="shared" ref="AP146" si="741">AO146/(AO146+AI146)</f>
        <v>0.16122004357298475</v>
      </c>
      <c r="AQ146" s="29">
        <v>863</v>
      </c>
      <c r="AR146" s="43">
        <f t="shared" ref="AR146" si="742">AQ146/(AQ146+AM146)</f>
        <v>0.94008714596949894</v>
      </c>
      <c r="AS146" s="32">
        <f t="shared" ref="AS146" si="743">SUM(AQ135:AQ146)</f>
        <v>14757</v>
      </c>
      <c r="AT146" s="60" cm="1">
        <f t="array" ref="AT146">AS146/(SUM(AM135:AM146+AQ135:AQ146))</f>
        <v>0.94814957594448723</v>
      </c>
      <c r="AU146" s="52">
        <v>13</v>
      </c>
      <c r="AV146" s="51">
        <v>159</v>
      </c>
      <c r="AW146" s="53">
        <v>87</v>
      </c>
      <c r="AX146" s="16">
        <f t="shared" ref="AX146" si="744">SUM(AU146:AW146)</f>
        <v>259</v>
      </c>
      <c r="AY146" s="16">
        <f t="shared" ref="AY146" si="745">F146-(AX146)</f>
        <v>659</v>
      </c>
      <c r="AZ146" s="17">
        <f t="shared" ref="AZ146" si="746">AX146/(AY146+AX146)</f>
        <v>0.28213507625272333</v>
      </c>
      <c r="BA146" s="52">
        <f t="shared" ref="BA146" si="747">SUM(AU135:AU146)</f>
        <v>394</v>
      </c>
      <c r="BB146" s="51">
        <f t="shared" ref="BB146" si="748">SUM(AV135:AV146)</f>
        <v>1567</v>
      </c>
      <c r="BC146" s="53">
        <f t="shared" ref="BC146" si="749">SUM(AW135:AW146)</f>
        <v>1946</v>
      </c>
      <c r="BD146" s="33">
        <f t="shared" ref="BD146" si="750">SUM(AX135:AX146)</f>
        <v>3907</v>
      </c>
      <c r="BE146" s="61">
        <f t="shared" ref="BE146" si="751">BD146/(SUM(AX135:AX146)+SUM(AY135:AY146))</f>
        <v>0.25225981404958675</v>
      </c>
      <c r="BF146" s="25">
        <v>79</v>
      </c>
      <c r="BG146" s="25">
        <v>48</v>
      </c>
      <c r="BH146" s="25">
        <v>42</v>
      </c>
      <c r="BI146" s="25">
        <v>0</v>
      </c>
      <c r="BJ146" s="25">
        <v>6</v>
      </c>
      <c r="BK146" s="171">
        <v>118</v>
      </c>
      <c r="BL146" s="172">
        <f t="shared" si="643"/>
        <v>0.12854030501089325</v>
      </c>
      <c r="BM146" s="171">
        <f t="shared" si="644"/>
        <v>2105</v>
      </c>
      <c r="BN146" s="172">
        <f t="shared" si="645"/>
        <v>0.135911673553719</v>
      </c>
      <c r="BO146" s="201"/>
      <c r="BP146" s="201"/>
      <c r="BQ146" s="201"/>
      <c r="BR146" s="201"/>
    </row>
    <row r="147" spans="1:70" x14ac:dyDescent="0.3">
      <c r="A147" s="74">
        <v>45292</v>
      </c>
      <c r="B147" s="19">
        <v>244</v>
      </c>
      <c r="C147" s="22">
        <v>80</v>
      </c>
      <c r="D147" s="24">
        <v>561</v>
      </c>
      <c r="E147" s="26">
        <v>0</v>
      </c>
      <c r="F147" s="29">
        <f t="shared" ref="F147" si="752">SUM(B147:E147)</f>
        <v>885</v>
      </c>
      <c r="G147" s="33">
        <f t="shared" ref="G147" si="753">SUM(C147:E147)</f>
        <v>641</v>
      </c>
      <c r="H147" s="34">
        <f t="shared" ref="H147" si="754">B147</f>
        <v>244</v>
      </c>
      <c r="I147" s="33">
        <f t="shared" ref="I147" si="755">SUM(F136:F147)</f>
        <v>15309</v>
      </c>
      <c r="J147" s="33">
        <f t="shared" ref="J147" si="756">SUM(G136:G147)</f>
        <v>11162</v>
      </c>
      <c r="K147" s="33">
        <f t="shared" ref="K147" si="757">SUM(H136:H147)</f>
        <v>4147</v>
      </c>
      <c r="L147" s="35">
        <f t="shared" ref="L147" si="758">I147/12</f>
        <v>1275.75</v>
      </c>
      <c r="M147" s="35">
        <f t="shared" ref="M147" si="759">J147/12</f>
        <v>930.16666666666663</v>
      </c>
      <c r="N147" s="36">
        <f t="shared" ref="N147" si="760">K147/12</f>
        <v>345.58333333333331</v>
      </c>
      <c r="O147" s="20">
        <f t="shared" ref="O147" si="761">B147/$F147</f>
        <v>0.27570621468926554</v>
      </c>
      <c r="P147" s="23">
        <f t="shared" ref="P147" si="762">C147/$F147</f>
        <v>9.03954802259887E-2</v>
      </c>
      <c r="Q147" s="15">
        <f t="shared" ref="Q147" si="763">D147/$F147</f>
        <v>0.63389830508474576</v>
      </c>
      <c r="R147" s="27">
        <f t="shared" ref="R147" si="764">E147/$F147</f>
        <v>0</v>
      </c>
      <c r="S147" s="18">
        <v>11</v>
      </c>
      <c r="T147" s="21">
        <v>12</v>
      </c>
      <c r="U147" s="14">
        <v>7</v>
      </c>
      <c r="V147" s="25">
        <v>0</v>
      </c>
      <c r="W147" s="31">
        <f t="shared" ref="W147" si="765">SUM(S147:V147)</f>
        <v>30</v>
      </c>
      <c r="X147" s="18">
        <v>0</v>
      </c>
      <c r="Y147" s="21">
        <v>0</v>
      </c>
      <c r="Z147" s="14">
        <v>0</v>
      </c>
      <c r="AA147" s="25">
        <v>0</v>
      </c>
      <c r="AB147" s="31">
        <f t="shared" ref="AB147" si="766">SUM(X147:AA147)</f>
        <v>0</v>
      </c>
      <c r="AC147" s="18">
        <f t="shared" ref="AC147" si="767">S147+X147</f>
        <v>11</v>
      </c>
      <c r="AD147" s="21">
        <f t="shared" ref="AD147" si="768">T147+Y147</f>
        <v>12</v>
      </c>
      <c r="AE147" s="14">
        <f t="shared" ref="AE147" si="769">U147+Z147</f>
        <v>7</v>
      </c>
      <c r="AF147" s="25">
        <f t="shared" ref="AF147" si="770">V147+AA147</f>
        <v>0</v>
      </c>
      <c r="AG147" s="29">
        <f t="shared" ref="AG147" si="771">W147+AB147</f>
        <v>30</v>
      </c>
      <c r="AH147" s="57">
        <f t="shared" ref="AH147" si="772">AG147/F147</f>
        <v>3.3898305084745763E-2</v>
      </c>
      <c r="AI147" s="37">
        <v>753</v>
      </c>
      <c r="AJ147" s="38">
        <f t="shared" ref="AJ147" si="773">AI147/(AI147+AO147)</f>
        <v>0.85084745762711866</v>
      </c>
      <c r="AK147" s="39">
        <f t="shared" ref="AK147" si="774">AQ147-AI147</f>
        <v>91</v>
      </c>
      <c r="AL147" s="40">
        <f t="shared" ref="AL147" si="775">AK147/(AI147+AO147)</f>
        <v>0.10282485875706214</v>
      </c>
      <c r="AM147" s="41">
        <v>41</v>
      </c>
      <c r="AN147" s="42">
        <f t="shared" ref="AN147" si="776">AM147/(AQ147+AM147)</f>
        <v>4.632768361581921E-2</v>
      </c>
      <c r="AO147" s="32">
        <v>132</v>
      </c>
      <c r="AP147" s="46">
        <f t="shared" ref="AP147" si="777">AO147/(AO147+AI147)</f>
        <v>0.14915254237288136</v>
      </c>
      <c r="AQ147" s="29">
        <v>844</v>
      </c>
      <c r="AR147" s="43">
        <f t="shared" ref="AR147" si="778">AQ147/(AQ147+AM147)</f>
        <v>0.95367231638418082</v>
      </c>
      <c r="AS147" s="32">
        <f t="shared" ref="AS147" si="779">SUM(AQ136:AQ147)</f>
        <v>14537</v>
      </c>
      <c r="AT147" s="60" cm="1">
        <f t="array" ref="AT147">AS147/(SUM(AM136:AM147+AQ136:AQ147))</f>
        <v>0.9495721471030113</v>
      </c>
      <c r="AU147" s="52">
        <v>17</v>
      </c>
      <c r="AV147" s="51">
        <v>112</v>
      </c>
      <c r="AW147" s="53">
        <v>178</v>
      </c>
      <c r="AX147" s="16">
        <f t="shared" ref="AX147" si="780">SUM(AU147:AW147)</f>
        <v>307</v>
      </c>
      <c r="AY147" s="16">
        <f t="shared" ref="AY147" si="781">F147-(AX147)</f>
        <v>578</v>
      </c>
      <c r="AZ147" s="17">
        <f t="shared" ref="AZ147" si="782">AX147/(AY147+AX147)</f>
        <v>0.34689265536723163</v>
      </c>
      <c r="BA147" s="52">
        <f t="shared" ref="BA147" si="783">SUM(AU136:AU147)</f>
        <v>392</v>
      </c>
      <c r="BB147" s="51">
        <f t="shared" ref="BB147" si="784">SUM(AV136:AV147)</f>
        <v>1608</v>
      </c>
      <c r="BC147" s="53">
        <f t="shared" ref="BC147" si="785">SUM(AW136:AW147)</f>
        <v>1913</v>
      </c>
      <c r="BD147" s="33">
        <f t="shared" ref="BD147" si="786">SUM(AX136:AX147)</f>
        <v>3913</v>
      </c>
      <c r="BE147" s="61">
        <f t="shared" ref="BE147" si="787">BD147/(SUM(AX136:AX147)+SUM(AY136:AY147))</f>
        <v>0.25560128029263834</v>
      </c>
      <c r="BF147" s="25">
        <v>101</v>
      </c>
      <c r="BG147" s="25">
        <v>49</v>
      </c>
      <c r="BH147" s="25">
        <v>7</v>
      </c>
      <c r="BI147" s="25">
        <v>6</v>
      </c>
      <c r="BJ147" s="25">
        <v>6</v>
      </c>
      <c r="BK147" s="171">
        <v>117</v>
      </c>
      <c r="BL147" s="172">
        <f t="shared" si="643"/>
        <v>0.13220338983050847</v>
      </c>
      <c r="BM147" s="171">
        <f t="shared" si="644"/>
        <v>2108</v>
      </c>
      <c r="BN147" s="172">
        <f t="shared" si="645"/>
        <v>0.13769677967208832</v>
      </c>
      <c r="BO147" s="201"/>
      <c r="BP147" s="201"/>
      <c r="BQ147" s="201"/>
      <c r="BR147" s="201"/>
    </row>
    <row r="148" spans="1:70" x14ac:dyDescent="0.3">
      <c r="A148" s="74">
        <v>45323</v>
      </c>
      <c r="B148" s="19">
        <v>358</v>
      </c>
      <c r="C148" s="22">
        <v>135</v>
      </c>
      <c r="D148" s="24">
        <v>648</v>
      </c>
      <c r="E148" s="26">
        <v>93</v>
      </c>
      <c r="F148" s="29">
        <f t="shared" ref="F148" si="788">SUM(B148:E148)</f>
        <v>1234</v>
      </c>
      <c r="G148" s="33">
        <f t="shared" ref="G148" si="789">SUM(C148:E148)</f>
        <v>876</v>
      </c>
      <c r="H148" s="34">
        <f t="shared" ref="H148" si="790">B148</f>
        <v>358</v>
      </c>
      <c r="I148" s="33">
        <f t="shared" ref="I148" si="791">SUM(F137:F148)</f>
        <v>15254</v>
      </c>
      <c r="J148" s="33">
        <f t="shared" ref="J148" si="792">SUM(G137:G148)</f>
        <v>11080</v>
      </c>
      <c r="K148" s="33">
        <f t="shared" ref="K148" si="793">SUM(H137:H148)</f>
        <v>4174</v>
      </c>
      <c r="L148" s="35">
        <f t="shared" ref="L148" si="794">I148/12</f>
        <v>1271.1666666666667</v>
      </c>
      <c r="M148" s="35">
        <f t="shared" ref="M148" si="795">J148/12</f>
        <v>923.33333333333337</v>
      </c>
      <c r="N148" s="36">
        <f t="shared" ref="N148" si="796">K148/12</f>
        <v>347.83333333333331</v>
      </c>
      <c r="O148" s="20">
        <f t="shared" ref="O148" si="797">B148/$F148</f>
        <v>0.29011345218800649</v>
      </c>
      <c r="P148" s="23">
        <f t="shared" ref="P148" si="798">C148/$F148</f>
        <v>0.10940032414910859</v>
      </c>
      <c r="Q148" s="15">
        <f t="shared" ref="Q148" si="799">D148/$F148</f>
        <v>0.52512155591572118</v>
      </c>
      <c r="R148" s="27">
        <f t="shared" ref="R148" si="800">E148/$F148</f>
        <v>7.5364667747163702E-2</v>
      </c>
      <c r="S148" s="18">
        <v>8</v>
      </c>
      <c r="T148" s="21">
        <v>29</v>
      </c>
      <c r="U148" s="14">
        <v>13</v>
      </c>
      <c r="V148" s="25">
        <v>0</v>
      </c>
      <c r="W148" s="31">
        <f t="shared" ref="W148" si="801">SUM(S148:V148)</f>
        <v>50</v>
      </c>
      <c r="X148" s="18">
        <v>0</v>
      </c>
      <c r="Y148" s="21">
        <v>0</v>
      </c>
      <c r="Z148" s="14">
        <v>0</v>
      </c>
      <c r="AA148" s="25">
        <v>0</v>
      </c>
      <c r="AB148" s="31">
        <f t="shared" ref="AB148" si="802">SUM(X148:AA148)</f>
        <v>0</v>
      </c>
      <c r="AC148" s="18">
        <f t="shared" ref="AC148" si="803">S148+X148</f>
        <v>8</v>
      </c>
      <c r="AD148" s="21">
        <f t="shared" ref="AD148" si="804">T148+Y148</f>
        <v>29</v>
      </c>
      <c r="AE148" s="14">
        <f t="shared" ref="AE148" si="805">U148+Z148</f>
        <v>13</v>
      </c>
      <c r="AF148" s="25">
        <f t="shared" ref="AF148" si="806">V148+AA148</f>
        <v>0</v>
      </c>
      <c r="AG148" s="29">
        <f t="shared" ref="AG148" si="807">W148+AB148</f>
        <v>50</v>
      </c>
      <c r="AH148" s="57">
        <f t="shared" ref="AH148" si="808">AG148/F148</f>
        <v>4.0518638573743923E-2</v>
      </c>
      <c r="AI148" s="37">
        <v>854</v>
      </c>
      <c r="AJ148" s="38">
        <f t="shared" ref="AJ148" si="809">AI148/(AI148+AO148)</f>
        <v>0.69205834683954615</v>
      </c>
      <c r="AK148" s="39">
        <f t="shared" ref="AK148" si="810">AQ148-AI148</f>
        <v>278</v>
      </c>
      <c r="AL148" s="40">
        <f t="shared" ref="AL148" si="811">AK148/(AI148+AO148)</f>
        <v>0.22528363047001621</v>
      </c>
      <c r="AM148" s="41">
        <v>102</v>
      </c>
      <c r="AN148" s="42">
        <f t="shared" ref="AN148" si="812">AM148/(AQ148+AM148)</f>
        <v>8.2658022690437608E-2</v>
      </c>
      <c r="AO148" s="32">
        <v>380</v>
      </c>
      <c r="AP148" s="46">
        <f t="shared" ref="AP148" si="813">AO148/(AO148+AI148)</f>
        <v>0.3079416531604538</v>
      </c>
      <c r="AQ148" s="29">
        <v>1132</v>
      </c>
      <c r="AR148" s="43">
        <f t="shared" ref="AR148" si="814">AQ148/(AQ148+AM148)</f>
        <v>0.91734197730956235</v>
      </c>
      <c r="AS148" s="32">
        <f t="shared" ref="AS148" si="815">SUM(AQ137:AQ148)</f>
        <v>14438</v>
      </c>
      <c r="AT148" s="60" cm="1">
        <f t="array" ref="AT148">AS148/(SUM(AM137:AM148+AQ137:AQ148))</f>
        <v>0.94650583453520387</v>
      </c>
      <c r="AU148" s="52">
        <v>6</v>
      </c>
      <c r="AV148" s="51">
        <v>50</v>
      </c>
      <c r="AW148" s="53">
        <v>98</v>
      </c>
      <c r="AX148" s="16">
        <f t="shared" ref="AX148" si="816">SUM(AU148:AW148)</f>
        <v>154</v>
      </c>
      <c r="AY148" s="16">
        <f t="shared" ref="AY148" si="817">F148-(AX148)</f>
        <v>1080</v>
      </c>
      <c r="AZ148" s="17">
        <f t="shared" ref="AZ148" si="818">AX148/(AY148+AX148)</f>
        <v>0.12479740680713128</v>
      </c>
      <c r="BA148" s="52">
        <f t="shared" ref="BA148" si="819">SUM(AU137:AU148)</f>
        <v>378</v>
      </c>
      <c r="BB148" s="51">
        <f t="shared" ref="BB148" si="820">SUM(AV137:AV148)</f>
        <v>1543</v>
      </c>
      <c r="BC148" s="53">
        <f t="shared" ref="BC148" si="821">SUM(AW137:AW148)</f>
        <v>1935</v>
      </c>
      <c r="BD148" s="33">
        <f t="shared" ref="BD148" si="822">SUM(AX137:AX148)</f>
        <v>3856</v>
      </c>
      <c r="BE148" s="61">
        <f t="shared" ref="BE148" si="823">BD148/(SUM(AX137:AX148)+SUM(AY137:AY148))</f>
        <v>0.25278615445129149</v>
      </c>
      <c r="BF148" s="25">
        <v>80</v>
      </c>
      <c r="BG148" s="25">
        <v>45</v>
      </c>
      <c r="BH148" s="25">
        <v>6</v>
      </c>
      <c r="BI148" s="25">
        <v>3</v>
      </c>
      <c r="BJ148" s="25">
        <v>7</v>
      </c>
      <c r="BK148" s="171">
        <v>96</v>
      </c>
      <c r="BL148" s="172">
        <f t="shared" si="643"/>
        <v>7.7795786061588337E-2</v>
      </c>
      <c r="BM148" s="171">
        <f t="shared" si="644"/>
        <v>1957</v>
      </c>
      <c r="BN148" s="172">
        <f t="shared" si="645"/>
        <v>0.12829421791005638</v>
      </c>
      <c r="BO148" s="201"/>
      <c r="BP148" s="201"/>
      <c r="BQ148" s="201"/>
      <c r="BR148" s="201"/>
    </row>
    <row r="149" spans="1:70" x14ac:dyDescent="0.3">
      <c r="A149" s="74">
        <v>45352</v>
      </c>
      <c r="B149" s="19">
        <v>340</v>
      </c>
      <c r="C149" s="22">
        <v>97</v>
      </c>
      <c r="D149" s="24">
        <v>774</v>
      </c>
      <c r="E149" s="26">
        <v>48</v>
      </c>
      <c r="F149" s="29">
        <f t="shared" ref="F149" si="824">SUM(B149:E149)</f>
        <v>1259</v>
      </c>
      <c r="G149" s="33">
        <f t="shared" ref="G149" si="825">SUM(C149:E149)</f>
        <v>919</v>
      </c>
      <c r="H149" s="34">
        <f t="shared" ref="H149" si="826">B149</f>
        <v>340</v>
      </c>
      <c r="I149" s="33">
        <f t="shared" ref="I149" si="827">SUM(F138:F149)</f>
        <v>14699</v>
      </c>
      <c r="J149" s="33">
        <f t="shared" ref="J149" si="828">SUM(G138:G149)</f>
        <v>10611</v>
      </c>
      <c r="K149" s="33">
        <f t="shared" ref="K149" si="829">SUM(H138:H149)</f>
        <v>4088</v>
      </c>
      <c r="L149" s="35">
        <f t="shared" ref="L149" si="830">I149/12</f>
        <v>1224.9166666666667</v>
      </c>
      <c r="M149" s="35">
        <f t="shared" ref="M149" si="831">J149/12</f>
        <v>884.25</v>
      </c>
      <c r="N149" s="36">
        <f t="shared" ref="N149" si="832">K149/12</f>
        <v>340.66666666666669</v>
      </c>
      <c r="O149" s="20">
        <f t="shared" ref="O149" si="833">B149/$F149</f>
        <v>0.27005559968228754</v>
      </c>
      <c r="P149" s="23">
        <f t="shared" ref="P149" si="834">C149/$F149</f>
        <v>7.7045274027005561E-2</v>
      </c>
      <c r="Q149" s="15">
        <f t="shared" ref="Q149" si="835">D149/$F149</f>
        <v>0.61477362986497219</v>
      </c>
      <c r="R149" s="27">
        <f t="shared" ref="R149" si="836">E149/$F149</f>
        <v>3.8125496425734713E-2</v>
      </c>
      <c r="S149" s="18">
        <v>2</v>
      </c>
      <c r="T149" s="21">
        <v>18</v>
      </c>
      <c r="U149" s="14">
        <v>26</v>
      </c>
      <c r="V149" s="25">
        <v>0</v>
      </c>
      <c r="W149" s="31">
        <f t="shared" ref="W149" si="837">SUM(S149:V149)</f>
        <v>46</v>
      </c>
      <c r="X149" s="18">
        <v>0</v>
      </c>
      <c r="Y149" s="21">
        <v>0</v>
      </c>
      <c r="Z149" s="14">
        <v>0</v>
      </c>
      <c r="AA149" s="25">
        <v>0</v>
      </c>
      <c r="AB149" s="31">
        <f t="shared" ref="AB149:AB150" si="838">SUM(X149:AA149)</f>
        <v>0</v>
      </c>
      <c r="AC149" s="18">
        <f t="shared" ref="AC149" si="839">S149+X149</f>
        <v>2</v>
      </c>
      <c r="AD149" s="21">
        <f t="shared" ref="AD149" si="840">T149+Y149</f>
        <v>18</v>
      </c>
      <c r="AE149" s="14">
        <f t="shared" ref="AE149" si="841">U149+Z149</f>
        <v>26</v>
      </c>
      <c r="AF149" s="25">
        <f t="shared" ref="AF149" si="842">V149+AA149</f>
        <v>0</v>
      </c>
      <c r="AG149" s="29">
        <f t="shared" ref="AG149" si="843">W149+AB149</f>
        <v>46</v>
      </c>
      <c r="AH149" s="57">
        <f t="shared" ref="AH149" si="844">AG149/F149</f>
        <v>3.6536934074662429E-2</v>
      </c>
      <c r="AI149" s="37">
        <v>1007</v>
      </c>
      <c r="AJ149" s="38">
        <f t="shared" ref="AJ149" si="845">AI149/(AI149+AO149)</f>
        <v>0.79984114376489279</v>
      </c>
      <c r="AK149" s="39">
        <f t="shared" ref="AK149" si="846">AQ149-AI149</f>
        <v>221</v>
      </c>
      <c r="AL149" s="40">
        <f t="shared" ref="AL149" si="847">AK149/(AI149+AO149)</f>
        <v>0.17553613979348689</v>
      </c>
      <c r="AM149" s="41">
        <v>31</v>
      </c>
      <c r="AN149" s="42">
        <f t="shared" ref="AN149" si="848">AM149/(AQ149+AM149)</f>
        <v>2.4622716441620333E-2</v>
      </c>
      <c r="AO149" s="32">
        <v>252</v>
      </c>
      <c r="AP149" s="46">
        <f t="shared" ref="AP149" si="849">AO149/(AO149+AI149)</f>
        <v>0.20015885623510724</v>
      </c>
      <c r="AQ149" s="29">
        <v>1228</v>
      </c>
      <c r="AR149" s="43">
        <f t="shared" ref="AR149" si="850">AQ149/(AQ149+AM149)</f>
        <v>0.97537728355837972</v>
      </c>
      <c r="AS149" s="32">
        <f t="shared" ref="AS149" si="851">SUM(AQ138:AQ149)</f>
        <v>13952</v>
      </c>
      <c r="AT149" s="60" cm="1">
        <f t="array" ref="AT149">AS149/(SUM(AM138:AM149+AQ138:AQ149))</f>
        <v>0.94918021634124772</v>
      </c>
      <c r="AU149" s="52">
        <v>13</v>
      </c>
      <c r="AV149" s="51">
        <v>113</v>
      </c>
      <c r="AW149" s="53">
        <v>119</v>
      </c>
      <c r="AX149" s="16">
        <f t="shared" ref="AX149" si="852">SUM(AU149:AW149)</f>
        <v>245</v>
      </c>
      <c r="AY149" s="16">
        <f t="shared" ref="AY149" si="853">F149-(AX149)</f>
        <v>1014</v>
      </c>
      <c r="AZ149" s="17">
        <f t="shared" ref="AZ149" si="854">AX149/(AY149+AX149)</f>
        <v>0.19459888800635425</v>
      </c>
      <c r="BA149" s="52">
        <f t="shared" ref="BA149" si="855">SUM(AU138:AU149)</f>
        <v>294</v>
      </c>
      <c r="BB149" s="51">
        <f t="shared" ref="BB149" si="856">SUM(AV138:AV149)</f>
        <v>1494</v>
      </c>
      <c r="BC149" s="53">
        <f t="shared" ref="BC149" si="857">SUM(AW138:AW149)</f>
        <v>1813</v>
      </c>
      <c r="BD149" s="33">
        <f t="shared" ref="BD149" si="858">SUM(AX138:AX149)</f>
        <v>3601</v>
      </c>
      <c r="BE149" s="61">
        <f t="shared" ref="BE149" si="859">BD149/(SUM(AX138:AX149)+SUM(AY138:AY149))</f>
        <v>0.24498265188108034</v>
      </c>
      <c r="BF149" s="25">
        <v>124</v>
      </c>
      <c r="BG149" s="25">
        <v>64</v>
      </c>
      <c r="BH149" s="25">
        <v>2</v>
      </c>
      <c r="BI149" s="25">
        <v>1</v>
      </c>
      <c r="BJ149" s="25">
        <v>9</v>
      </c>
      <c r="BK149" s="171">
        <v>161</v>
      </c>
      <c r="BL149" s="172">
        <f t="shared" ref="BL149" si="860">BK149/F149</f>
        <v>0.12787926926131851</v>
      </c>
      <c r="BM149" s="171">
        <f t="shared" ref="BM149" si="861">SUM(BK138:BK149)</f>
        <v>1806</v>
      </c>
      <c r="BN149" s="172">
        <f t="shared" ref="BN149" si="862">BM149/I149</f>
        <v>0.12286550105449351</v>
      </c>
      <c r="BO149" s="201"/>
      <c r="BP149" s="201"/>
      <c r="BQ149" s="201"/>
      <c r="BR149" s="201"/>
    </row>
    <row r="150" spans="1:70" x14ac:dyDescent="0.3">
      <c r="A150" s="74">
        <v>45383</v>
      </c>
      <c r="B150" s="19">
        <v>397</v>
      </c>
      <c r="C150" s="22">
        <v>81</v>
      </c>
      <c r="D150" s="24">
        <v>737</v>
      </c>
      <c r="E150" s="26">
        <v>67</v>
      </c>
      <c r="F150" s="29">
        <f t="shared" ref="F150" si="863">SUM(B150:E150)</f>
        <v>1282</v>
      </c>
      <c r="G150" s="33">
        <f t="shared" ref="G150" si="864">SUM(C150:E150)</f>
        <v>885</v>
      </c>
      <c r="H150" s="34">
        <f t="shared" ref="H150" si="865">B150</f>
        <v>397</v>
      </c>
      <c r="I150" s="33">
        <f t="shared" ref="I150" si="866">SUM(F139:F150)</f>
        <v>14650</v>
      </c>
      <c r="J150" s="33">
        <f t="shared" ref="J150" si="867">SUM(G139:G150)</f>
        <v>10515</v>
      </c>
      <c r="K150" s="33">
        <f t="shared" ref="K150" si="868">SUM(H139:H150)</f>
        <v>4135</v>
      </c>
      <c r="L150" s="35">
        <f t="shared" ref="L150" si="869">I150/12</f>
        <v>1220.8333333333333</v>
      </c>
      <c r="M150" s="35">
        <f t="shared" ref="M150" si="870">J150/12</f>
        <v>876.25</v>
      </c>
      <c r="N150" s="36">
        <f t="shared" ref="N150" si="871">K150/12</f>
        <v>344.58333333333331</v>
      </c>
      <c r="O150" s="20">
        <f t="shared" ref="O150" si="872">B150/$F150</f>
        <v>0.30967238689547583</v>
      </c>
      <c r="P150" s="23">
        <f t="shared" ref="P150" si="873">C150/$F150</f>
        <v>6.3182527301092042E-2</v>
      </c>
      <c r="Q150" s="15">
        <f t="shared" ref="Q150" si="874">D150/$F150</f>
        <v>0.5748829953198128</v>
      </c>
      <c r="R150" s="27">
        <f t="shared" ref="R150" si="875">E150/$F150</f>
        <v>5.2262090483619343E-2</v>
      </c>
      <c r="S150" s="18">
        <v>2</v>
      </c>
      <c r="T150" s="21">
        <v>0</v>
      </c>
      <c r="U150" s="14">
        <v>16</v>
      </c>
      <c r="V150" s="25">
        <v>0</v>
      </c>
      <c r="W150" s="31">
        <f t="shared" ref="W150" si="876">SUM(S150:V150)</f>
        <v>18</v>
      </c>
      <c r="X150" s="18">
        <v>0</v>
      </c>
      <c r="Y150" s="21">
        <v>0</v>
      </c>
      <c r="Z150" s="14">
        <v>0</v>
      </c>
      <c r="AA150" s="25">
        <v>0</v>
      </c>
      <c r="AB150" s="31">
        <f t="shared" si="838"/>
        <v>0</v>
      </c>
      <c r="AC150" s="18">
        <f t="shared" ref="AC150" si="877">S150+X150</f>
        <v>2</v>
      </c>
      <c r="AD150" s="21">
        <f t="shared" ref="AD150" si="878">T150+Y150</f>
        <v>0</v>
      </c>
      <c r="AE150" s="14">
        <f t="shared" ref="AE150" si="879">U150+Z150</f>
        <v>16</v>
      </c>
      <c r="AF150" s="25">
        <f t="shared" ref="AF150" si="880">V150+AA150</f>
        <v>0</v>
      </c>
      <c r="AG150" s="29">
        <f t="shared" ref="AG150" si="881">W150+AB150</f>
        <v>18</v>
      </c>
      <c r="AH150" s="57">
        <f>AG150/F150</f>
        <v>1.4040561622464899E-2</v>
      </c>
      <c r="AI150" s="37">
        <v>1008</v>
      </c>
      <c r="AJ150" s="38">
        <f t="shared" ref="AJ150" si="882">AI150/(AI150+AO150)</f>
        <v>0.78627145085803429</v>
      </c>
      <c r="AK150" s="39">
        <f>AQ150-AI150</f>
        <v>215</v>
      </c>
      <c r="AL150" s="40">
        <f t="shared" ref="AL150" si="883">AK150/(AI150+AO150)</f>
        <v>0.16770670826833073</v>
      </c>
      <c r="AM150" s="41">
        <v>59</v>
      </c>
      <c r="AN150" s="42">
        <f t="shared" ref="AN150" si="884">AM150/(AQ150+AM150)</f>
        <v>4.6021840873634944E-2</v>
      </c>
      <c r="AO150" s="32">
        <v>274</v>
      </c>
      <c r="AP150" s="46">
        <f t="shared" ref="AP150" si="885">AO150/(AO150+AI150)</f>
        <v>0.21372854914196568</v>
      </c>
      <c r="AQ150" s="29">
        <v>1223</v>
      </c>
      <c r="AR150" s="43">
        <f t="shared" ref="AR150" si="886">AQ150/(AQ150+AM150)</f>
        <v>0.95397815912636508</v>
      </c>
      <c r="AS150" s="32">
        <f t="shared" ref="AS150" si="887">SUM(AQ139:AQ150)</f>
        <v>13902</v>
      </c>
      <c r="AT150" s="60" cm="1">
        <f t="array" ref="AT150">AS150/(SUM(AM139:AM150+AQ139:AQ150))</f>
        <v>0.94894197952218429</v>
      </c>
      <c r="AU150" s="52">
        <v>26</v>
      </c>
      <c r="AV150" s="51">
        <v>171</v>
      </c>
      <c r="AW150" s="53">
        <v>63</v>
      </c>
      <c r="AX150" s="16">
        <f t="shared" ref="AX150" si="888">SUM(AU150:AW150)</f>
        <v>260</v>
      </c>
      <c r="AY150" s="16">
        <f t="shared" ref="AY150" si="889">F150-(AX150)</f>
        <v>1022</v>
      </c>
      <c r="AZ150" s="17">
        <f t="shared" ref="AZ150" si="890">AX150/(AY150+AX150)</f>
        <v>0.20280811232449297</v>
      </c>
      <c r="BA150" s="52">
        <f t="shared" ref="BA150" si="891">SUM(AU139:AU150)</f>
        <v>289</v>
      </c>
      <c r="BB150" s="51">
        <f t="shared" ref="BB150" si="892">SUM(AV139:AV150)</f>
        <v>1577</v>
      </c>
      <c r="BC150" s="53">
        <f t="shared" ref="BC150" si="893">SUM(AW139:AW150)</f>
        <v>1684</v>
      </c>
      <c r="BD150" s="33">
        <f t="shared" ref="BD150" si="894">SUM(AX139:AX150)</f>
        <v>3550</v>
      </c>
      <c r="BE150" s="61">
        <f t="shared" ref="BE150" si="895">BD150/(SUM(AX139:AX150)+SUM(AY139:AY150))</f>
        <v>0.24232081911262798</v>
      </c>
      <c r="BF150" s="25">
        <v>134</v>
      </c>
      <c r="BG150" s="25">
        <v>77</v>
      </c>
      <c r="BH150" s="25">
        <v>5</v>
      </c>
      <c r="BI150" s="25">
        <v>3</v>
      </c>
      <c r="BJ150" s="25">
        <v>5</v>
      </c>
      <c r="BK150" s="171">
        <v>146</v>
      </c>
      <c r="BL150" s="172">
        <f t="shared" ref="BL150" si="896">BK150/F150</f>
        <v>0.11388455538221529</v>
      </c>
      <c r="BM150" s="171">
        <f t="shared" ref="BM150" si="897">SUM(BK139:BK150)</f>
        <v>1818</v>
      </c>
      <c r="BN150" s="172">
        <f t="shared" ref="BN150" si="898">BM150/I150</f>
        <v>0.12409556313993174</v>
      </c>
    </row>
    <row r="151" spans="1:70" x14ac:dyDescent="0.3">
      <c r="A151" s="74">
        <v>45413</v>
      </c>
      <c r="B151" s="19">
        <v>430</v>
      </c>
      <c r="C151" s="22">
        <v>66</v>
      </c>
      <c r="D151" s="24">
        <v>776</v>
      </c>
      <c r="E151" s="26">
        <v>4</v>
      </c>
      <c r="F151" s="29">
        <f t="shared" ref="F151" si="899">SUM(B151:E151)</f>
        <v>1276</v>
      </c>
      <c r="G151" s="33">
        <f t="shared" ref="G151" si="900">SUM(C151:E151)</f>
        <v>846</v>
      </c>
      <c r="H151" s="34">
        <f t="shared" ref="H151" si="901">B151</f>
        <v>430</v>
      </c>
      <c r="I151" s="33">
        <f t="shared" ref="I151:I157" si="902">SUM(F140:F151)</f>
        <v>14488</v>
      </c>
      <c r="J151" s="33">
        <f t="shared" ref="J151" si="903">SUM(G140:G151)</f>
        <v>10297</v>
      </c>
      <c r="K151" s="33">
        <f t="shared" ref="K151" si="904">SUM(H140:H151)</f>
        <v>4191</v>
      </c>
      <c r="L151" s="35">
        <f t="shared" ref="L151" si="905">I151/12</f>
        <v>1207.3333333333333</v>
      </c>
      <c r="M151" s="35">
        <f t="shared" ref="M151" si="906">J151/12</f>
        <v>858.08333333333337</v>
      </c>
      <c r="N151" s="36">
        <f t="shared" ref="N151" si="907">K151/12</f>
        <v>349.25</v>
      </c>
      <c r="O151" s="20">
        <f t="shared" ref="O151:O158" si="908">B151/$F151</f>
        <v>0.33699059561128525</v>
      </c>
      <c r="P151" s="23">
        <f t="shared" ref="P151" si="909">C151/$F151</f>
        <v>5.1724137931034482E-2</v>
      </c>
      <c r="Q151" s="15">
        <f t="shared" ref="Q151" si="910">D151/$F151</f>
        <v>0.60815047021943569</v>
      </c>
      <c r="R151" s="27">
        <f t="shared" ref="R151" si="911">E151/$F151</f>
        <v>3.134796238244514E-3</v>
      </c>
      <c r="S151" s="18">
        <v>14</v>
      </c>
      <c r="T151" s="21">
        <v>0</v>
      </c>
      <c r="U151" s="14">
        <v>1</v>
      </c>
      <c r="V151" s="25">
        <v>0</v>
      </c>
      <c r="W151" s="31">
        <f t="shared" ref="W151" si="912">SUM(S151:V151)</f>
        <v>15</v>
      </c>
      <c r="X151" s="18">
        <v>0</v>
      </c>
      <c r="Y151" s="21">
        <v>0</v>
      </c>
      <c r="Z151" s="14">
        <v>0</v>
      </c>
      <c r="AA151" s="25">
        <v>0</v>
      </c>
      <c r="AB151" s="31">
        <f t="shared" ref="AB151" si="913">SUM(X151:AA151)</f>
        <v>0</v>
      </c>
      <c r="AC151" s="18">
        <f t="shared" ref="AC151" si="914">S151+X151</f>
        <v>14</v>
      </c>
      <c r="AD151" s="21">
        <f t="shared" ref="AD151" si="915">T151+Y151</f>
        <v>0</v>
      </c>
      <c r="AE151" s="14">
        <f t="shared" ref="AE151" si="916">U151+Z151</f>
        <v>1</v>
      </c>
      <c r="AF151" s="25">
        <f t="shared" ref="AF151" si="917">V151+AA151</f>
        <v>0</v>
      </c>
      <c r="AG151" s="29">
        <f t="shared" ref="AG151" si="918">W151+AB151</f>
        <v>15</v>
      </c>
      <c r="AH151" s="57">
        <f t="shared" ref="AH151" si="919">AG151/F151</f>
        <v>1.1755485893416929E-2</v>
      </c>
      <c r="AI151" s="37">
        <v>1029</v>
      </c>
      <c r="AJ151" s="38">
        <f t="shared" ref="AJ151" si="920">AI151/(AI151+AO151)</f>
        <v>0.80642633228840122</v>
      </c>
      <c r="AK151" s="39">
        <f t="shared" ref="AK151" si="921">AQ151-AI151</f>
        <v>155</v>
      </c>
      <c r="AL151" s="40">
        <f t="shared" ref="AL151" si="922">AK151/(AI151+AO151)</f>
        <v>0.12147335423197492</v>
      </c>
      <c r="AM151" s="41">
        <v>92</v>
      </c>
      <c r="AN151" s="42">
        <f t="shared" ref="AN151" si="923">AM151/(AQ151+AM151)</f>
        <v>7.2100313479623826E-2</v>
      </c>
      <c r="AO151" s="32">
        <v>247</v>
      </c>
      <c r="AP151" s="46">
        <f t="shared" ref="AP151" si="924">AO151/(AO151+AI151)</f>
        <v>0.19357366771159876</v>
      </c>
      <c r="AQ151" s="29">
        <v>1184</v>
      </c>
      <c r="AR151" s="43">
        <f t="shared" ref="AR151" si="925">AQ151/(AQ151+AM151)</f>
        <v>0.92789968652037613</v>
      </c>
      <c r="AS151" s="32">
        <f t="shared" ref="AS151" si="926">SUM(AQ140:AQ151)</f>
        <v>13741</v>
      </c>
      <c r="AT151" s="60" cm="1">
        <f t="array" ref="AT151">AS151/(SUM(AM140:AM151+AQ140:AQ151))</f>
        <v>0.94844008834897842</v>
      </c>
      <c r="AU151" s="52">
        <v>18</v>
      </c>
      <c r="AV151" s="51">
        <v>92</v>
      </c>
      <c r="AW151" s="53">
        <v>142</v>
      </c>
      <c r="AX151" s="16">
        <f t="shared" ref="AX151" si="927">SUM(AU151:AW151)</f>
        <v>252</v>
      </c>
      <c r="AY151" s="16">
        <f t="shared" ref="AY151" si="928">F151-(AX151)</f>
        <v>1024</v>
      </c>
      <c r="AZ151" s="17">
        <f t="shared" ref="AZ151" si="929">AX151/(AY151+AX151)</f>
        <v>0.19749216300940439</v>
      </c>
      <c r="BA151" s="52">
        <f t="shared" ref="BA151" si="930">SUM(AU140:AU151)</f>
        <v>278</v>
      </c>
      <c r="BB151" s="51">
        <f t="shared" ref="BB151" si="931">SUM(AV140:AV151)</f>
        <v>1499</v>
      </c>
      <c r="BC151" s="53">
        <f t="shared" ref="BC151" si="932">SUM(AW140:AW151)</f>
        <v>1625</v>
      </c>
      <c r="BD151" s="33">
        <f t="shared" ref="BD151" si="933">SUM(AX140:AX151)</f>
        <v>3402</v>
      </c>
      <c r="BE151" s="61">
        <f t="shared" ref="BE151" si="934">BD151/(SUM(AX140:AX151)+SUM(AY140:AY151))</f>
        <v>0.23481501932633905</v>
      </c>
      <c r="BF151" s="25">
        <v>89</v>
      </c>
      <c r="BG151" s="25">
        <v>45</v>
      </c>
      <c r="BH151" s="25">
        <v>5</v>
      </c>
      <c r="BI151" s="25">
        <v>4</v>
      </c>
      <c r="BJ151" s="25">
        <v>5</v>
      </c>
      <c r="BK151" s="171">
        <v>96</v>
      </c>
      <c r="BL151" s="172">
        <f t="shared" ref="BL151" si="935">BK151/F151</f>
        <v>7.5235109717868343E-2</v>
      </c>
      <c r="BM151" s="171">
        <f t="shared" ref="BM151" si="936">SUM(BK140:BK151)</f>
        <v>1718</v>
      </c>
      <c r="BN151" s="172">
        <f t="shared" ref="BN151" si="937">BM151/I151</f>
        <v>0.11858089453340696</v>
      </c>
    </row>
    <row r="152" spans="1:70" x14ac:dyDescent="0.3">
      <c r="A152" s="74">
        <v>45444</v>
      </c>
      <c r="B152" s="19">
        <v>288</v>
      </c>
      <c r="C152" s="22">
        <v>27</v>
      </c>
      <c r="D152" s="24">
        <v>405</v>
      </c>
      <c r="E152" s="26">
        <v>24</v>
      </c>
      <c r="F152" s="29">
        <f t="shared" ref="F152:F153" si="938">SUM(B152:E152)</f>
        <v>744</v>
      </c>
      <c r="G152" s="33">
        <f t="shared" ref="G152:G153" si="939">SUM(C152:E152)</f>
        <v>456</v>
      </c>
      <c r="H152" s="34">
        <f t="shared" ref="H152:H153" si="940">B152</f>
        <v>288</v>
      </c>
      <c r="I152" s="33">
        <f t="shared" si="902"/>
        <v>13855</v>
      </c>
      <c r="J152" s="33">
        <f t="shared" ref="J152:K152" si="941">SUM(G141:G152)</f>
        <v>9768</v>
      </c>
      <c r="K152" s="33">
        <f t="shared" si="941"/>
        <v>4087</v>
      </c>
      <c r="L152" s="35">
        <f t="shared" ref="L152:L153" si="942">I152/12</f>
        <v>1154.5833333333333</v>
      </c>
      <c r="M152" s="35">
        <f t="shared" ref="M152:M153" si="943">J152/12</f>
        <v>814</v>
      </c>
      <c r="N152" s="36">
        <f t="shared" ref="N152:N153" si="944">K152/12</f>
        <v>340.58333333333331</v>
      </c>
      <c r="O152" s="20">
        <f t="shared" si="908"/>
        <v>0.38709677419354838</v>
      </c>
      <c r="P152" s="23">
        <f t="shared" ref="P152:P153" si="945">C152/$F152</f>
        <v>3.6290322580645164E-2</v>
      </c>
      <c r="Q152" s="15">
        <f t="shared" ref="Q152:Q153" si="946">D152/$F152</f>
        <v>0.54435483870967738</v>
      </c>
      <c r="R152" s="27">
        <f t="shared" ref="R152:R153" si="947">E152/$F152</f>
        <v>3.2258064516129031E-2</v>
      </c>
      <c r="S152" s="18">
        <v>2</v>
      </c>
      <c r="T152" s="21">
        <v>20</v>
      </c>
      <c r="U152" s="14">
        <v>2</v>
      </c>
      <c r="V152" s="25">
        <v>0</v>
      </c>
      <c r="W152" s="31">
        <f t="shared" ref="W152:W158" si="948">SUM(S152:V152)</f>
        <v>24</v>
      </c>
      <c r="X152" s="18">
        <v>0</v>
      </c>
      <c r="Y152" s="21">
        <v>0</v>
      </c>
      <c r="Z152" s="14">
        <v>7</v>
      </c>
      <c r="AA152" s="25">
        <v>0</v>
      </c>
      <c r="AB152" s="31">
        <f t="shared" ref="AB152:AB158" si="949">SUM(X152:AA152)</f>
        <v>7</v>
      </c>
      <c r="AC152" s="18">
        <f t="shared" ref="AC152:AC153" si="950">S152+X152</f>
        <v>2</v>
      </c>
      <c r="AD152" s="21">
        <f t="shared" ref="AD152:AD158" si="951">T152+Y152</f>
        <v>20</v>
      </c>
      <c r="AE152" s="14">
        <f t="shared" ref="AE152:AE158" si="952">U152+Z152</f>
        <v>9</v>
      </c>
      <c r="AF152" s="25">
        <f t="shared" ref="AF152:AF158" si="953">V152+AA152</f>
        <v>0</v>
      </c>
      <c r="AG152" s="29">
        <f t="shared" ref="AG152:AG158" si="954">W152+AB152</f>
        <v>31</v>
      </c>
      <c r="AH152" s="57">
        <f t="shared" ref="AH152:AH158" si="955">AG152/F152</f>
        <v>4.1666666666666664E-2</v>
      </c>
      <c r="AI152" s="37">
        <v>568</v>
      </c>
      <c r="AJ152" s="38">
        <f t="shared" ref="AJ152:AJ153" si="956">AI152/(AI152+AO152)</f>
        <v>0.76344086021505375</v>
      </c>
      <c r="AK152" s="39">
        <f t="shared" ref="AK152" si="957">AQ152-AI152</f>
        <v>132</v>
      </c>
      <c r="AL152" s="40">
        <f t="shared" ref="AL152:AL153" si="958">AK152/(AI152+AO152)</f>
        <v>0.17741935483870969</v>
      </c>
      <c r="AM152" s="41">
        <v>44</v>
      </c>
      <c r="AN152" s="42">
        <f t="shared" ref="AN152:AN158" si="959">AM152/(AQ152+AM152)</f>
        <v>5.9139784946236562E-2</v>
      </c>
      <c r="AO152" s="32">
        <v>176</v>
      </c>
      <c r="AP152" s="46">
        <f t="shared" ref="AP152:AP158" si="960">AO152/(AO152+AI152)</f>
        <v>0.23655913978494625</v>
      </c>
      <c r="AQ152" s="29">
        <v>700</v>
      </c>
      <c r="AR152" s="43">
        <f t="shared" ref="AR152:AR158" si="961">AQ152/(AQ152+AM152)</f>
        <v>0.94086021505376349</v>
      </c>
      <c r="AS152" s="32">
        <f t="shared" ref="AS152:AS157" si="962">SUM(AQ141:AQ152)</f>
        <v>13134</v>
      </c>
      <c r="AT152" s="60" cm="1">
        <f t="array" ref="AT152">AS152/(SUM(AM141:AM152+AQ141:AQ152))</f>
        <v>0.94796102490075784</v>
      </c>
      <c r="AU152" s="52">
        <v>16</v>
      </c>
      <c r="AV152" s="51">
        <v>40</v>
      </c>
      <c r="AW152" s="53">
        <v>92</v>
      </c>
      <c r="AX152" s="16">
        <f t="shared" ref="AX152:AX158" si="963">SUM(AU152:AW152)</f>
        <v>148</v>
      </c>
      <c r="AY152" s="16">
        <f t="shared" ref="AY152:AY153" si="964">F152-(AX152)</f>
        <v>596</v>
      </c>
      <c r="AZ152" s="17">
        <f t="shared" ref="AZ152" si="965">AX152/(AY152+AX152)</f>
        <v>0.19892473118279569</v>
      </c>
      <c r="BA152" s="52">
        <f t="shared" ref="BA152:BD152" si="966">SUM(AU141:AU152)</f>
        <v>286</v>
      </c>
      <c r="BB152" s="51">
        <f t="shared" si="966"/>
        <v>1420</v>
      </c>
      <c r="BC152" s="53">
        <f t="shared" si="966"/>
        <v>1520</v>
      </c>
      <c r="BD152" s="33">
        <f t="shared" si="966"/>
        <v>3226</v>
      </c>
      <c r="BE152" s="61">
        <f t="shared" ref="BE152:BE157" si="967">BD152/(SUM(AX141:AX152)+SUM(AY141:AY152))</f>
        <v>0.23284012991699748</v>
      </c>
      <c r="BF152" s="25">
        <v>203</v>
      </c>
      <c r="BG152" s="25">
        <v>131</v>
      </c>
      <c r="BH152" s="25">
        <v>7</v>
      </c>
      <c r="BI152" s="25">
        <v>6</v>
      </c>
      <c r="BJ152" s="25">
        <v>8</v>
      </c>
      <c r="BK152" s="171">
        <v>220</v>
      </c>
      <c r="BL152" s="172">
        <f t="shared" ref="BL152:BL158" si="968">BK152/F152</f>
        <v>0.29569892473118281</v>
      </c>
      <c r="BM152" s="171">
        <f t="shared" ref="BM152:BM157" si="969">SUM(BK141:BK152)</f>
        <v>1785</v>
      </c>
      <c r="BN152" s="172">
        <f t="shared" ref="BN152:BN153" si="970">BM152/I152</f>
        <v>0.12883435582822086</v>
      </c>
    </row>
    <row r="153" spans="1:70" x14ac:dyDescent="0.3">
      <c r="A153" s="74">
        <v>45474</v>
      </c>
      <c r="B153" s="19">
        <v>465</v>
      </c>
      <c r="C153" s="22">
        <v>35</v>
      </c>
      <c r="D153" s="24">
        <v>650</v>
      </c>
      <c r="E153" s="26">
        <v>140</v>
      </c>
      <c r="F153" s="29">
        <f t="shared" si="938"/>
        <v>1290</v>
      </c>
      <c r="G153" s="33">
        <f t="shared" si="939"/>
        <v>825</v>
      </c>
      <c r="H153" s="34">
        <f t="shared" si="940"/>
        <v>465</v>
      </c>
      <c r="I153" s="33">
        <f t="shared" si="902"/>
        <v>13662</v>
      </c>
      <c r="J153" s="33">
        <f t="shared" ref="J153:K155" si="971">SUM(G142:G153)</f>
        <v>9415</v>
      </c>
      <c r="K153" s="33">
        <f t="shared" si="971"/>
        <v>4247</v>
      </c>
      <c r="L153" s="35">
        <f t="shared" si="942"/>
        <v>1138.5</v>
      </c>
      <c r="M153" s="35">
        <f t="shared" si="943"/>
        <v>784.58333333333337</v>
      </c>
      <c r="N153" s="36">
        <f t="shared" si="944"/>
        <v>353.91666666666669</v>
      </c>
      <c r="O153" s="20">
        <f t="shared" si="908"/>
        <v>0.36046511627906974</v>
      </c>
      <c r="P153" s="23">
        <f t="shared" si="945"/>
        <v>2.7131782945736434E-2</v>
      </c>
      <c r="Q153" s="15">
        <f t="shared" si="946"/>
        <v>0.50387596899224807</v>
      </c>
      <c r="R153" s="27">
        <f t="shared" si="947"/>
        <v>0.10852713178294573</v>
      </c>
      <c r="S153" s="18">
        <v>2</v>
      </c>
      <c r="T153" s="21">
        <v>0</v>
      </c>
      <c r="U153" s="14">
        <v>40</v>
      </c>
      <c r="V153" s="25">
        <v>0</v>
      </c>
      <c r="W153" s="31">
        <f t="shared" si="948"/>
        <v>42</v>
      </c>
      <c r="X153" s="18">
        <v>0</v>
      </c>
      <c r="Y153" s="21">
        <v>0</v>
      </c>
      <c r="Z153" s="14">
        <v>7</v>
      </c>
      <c r="AA153" s="25">
        <v>0</v>
      </c>
      <c r="AB153" s="31">
        <f t="shared" si="949"/>
        <v>7</v>
      </c>
      <c r="AC153" s="18">
        <f t="shared" si="950"/>
        <v>2</v>
      </c>
      <c r="AD153" s="21">
        <f t="shared" si="951"/>
        <v>0</v>
      </c>
      <c r="AE153" s="14">
        <f t="shared" si="952"/>
        <v>47</v>
      </c>
      <c r="AF153" s="25">
        <f t="shared" si="953"/>
        <v>0</v>
      </c>
      <c r="AG153" s="29">
        <f t="shared" si="954"/>
        <v>49</v>
      </c>
      <c r="AH153" s="57">
        <f t="shared" si="955"/>
        <v>3.7984496124031007E-2</v>
      </c>
      <c r="AI153" s="37">
        <v>969</v>
      </c>
      <c r="AJ153" s="38">
        <f t="shared" si="956"/>
        <v>0.75116279069767444</v>
      </c>
      <c r="AK153" s="39">
        <f t="shared" ref="AK153:AK158" si="972">AQ153-AI153</f>
        <v>252</v>
      </c>
      <c r="AL153" s="40">
        <f t="shared" si="958"/>
        <v>0.19534883720930232</v>
      </c>
      <c r="AM153" s="41">
        <v>69</v>
      </c>
      <c r="AN153" s="42">
        <f t="shared" si="959"/>
        <v>5.3488372093023255E-2</v>
      </c>
      <c r="AO153" s="32">
        <v>321</v>
      </c>
      <c r="AP153" s="46">
        <f t="shared" si="960"/>
        <v>0.24883720930232558</v>
      </c>
      <c r="AQ153" s="29">
        <v>1221</v>
      </c>
      <c r="AR153" s="43">
        <f t="shared" si="961"/>
        <v>0.94651162790697674</v>
      </c>
      <c r="AS153" s="32">
        <f t="shared" si="962"/>
        <v>12911</v>
      </c>
      <c r="AT153" s="60" cm="1">
        <f t="array" ref="AT153">AS153/(SUM(AM142:AM153+AQ142:AQ153))</f>
        <v>0.94503001024740152</v>
      </c>
      <c r="AU153" s="52">
        <v>22</v>
      </c>
      <c r="AV153" s="51">
        <v>77</v>
      </c>
      <c r="AW153" s="53">
        <v>152</v>
      </c>
      <c r="AX153" s="16">
        <f t="shared" si="963"/>
        <v>251</v>
      </c>
      <c r="AY153" s="16">
        <f t="shared" si="964"/>
        <v>1039</v>
      </c>
      <c r="AZ153" s="17">
        <f t="shared" ref="AZ153:AZ158" si="973">AX153/(AY153+AX153)</f>
        <v>0.1945736434108527</v>
      </c>
      <c r="BA153" s="52">
        <f t="shared" ref="BA153:BD154" si="974">SUM(AU142:AU153)</f>
        <v>276</v>
      </c>
      <c r="BB153" s="51">
        <f t="shared" si="974"/>
        <v>1267</v>
      </c>
      <c r="BC153" s="53">
        <f t="shared" si="974"/>
        <v>1481</v>
      </c>
      <c r="BD153" s="33">
        <f t="shared" si="974"/>
        <v>3024</v>
      </c>
      <c r="BE153" s="61">
        <f t="shared" si="967"/>
        <v>0.22134387351778656</v>
      </c>
      <c r="BF153" s="25">
        <v>235</v>
      </c>
      <c r="BG153" s="25">
        <v>226</v>
      </c>
      <c r="BH153" s="25">
        <v>2</v>
      </c>
      <c r="BI153" s="25">
        <v>13</v>
      </c>
      <c r="BJ153" s="25">
        <v>14</v>
      </c>
      <c r="BK153" s="171">
        <v>365</v>
      </c>
      <c r="BL153" s="172">
        <f t="shared" si="968"/>
        <v>0.28294573643410853</v>
      </c>
      <c r="BM153" s="171">
        <f t="shared" si="969"/>
        <v>1942</v>
      </c>
      <c r="BN153" s="172">
        <f t="shared" si="970"/>
        <v>0.14214609866783781</v>
      </c>
    </row>
    <row r="154" spans="1:70" x14ac:dyDescent="0.3">
      <c r="A154" s="74">
        <v>45505</v>
      </c>
      <c r="B154" s="19">
        <v>418</v>
      </c>
      <c r="C154" s="22">
        <v>38</v>
      </c>
      <c r="D154" s="24">
        <v>561</v>
      </c>
      <c r="E154" s="26">
        <v>211</v>
      </c>
      <c r="F154" s="29">
        <f t="shared" ref="F154:F158" si="975">SUM(B154:E154)</f>
        <v>1228</v>
      </c>
      <c r="G154" s="33">
        <f t="shared" ref="G154:G158" si="976">SUM(C154:E154)</f>
        <v>810</v>
      </c>
      <c r="H154" s="34">
        <f t="shared" ref="H154:H158" si="977">B154</f>
        <v>418</v>
      </c>
      <c r="I154" s="33">
        <f t="shared" si="902"/>
        <v>13748</v>
      </c>
      <c r="J154" s="33">
        <f t="shared" si="971"/>
        <v>9420</v>
      </c>
      <c r="K154" s="33">
        <f t="shared" si="971"/>
        <v>4328</v>
      </c>
      <c r="L154" s="35">
        <f t="shared" ref="L154" si="978">I154/12</f>
        <v>1145.6666666666667</v>
      </c>
      <c r="M154" s="35">
        <f t="shared" ref="M154" si="979">J154/12</f>
        <v>785</v>
      </c>
      <c r="N154" s="36">
        <f t="shared" ref="N154" si="980">K154/12</f>
        <v>360.66666666666669</v>
      </c>
      <c r="O154" s="20">
        <f t="shared" si="908"/>
        <v>0.34039087947882735</v>
      </c>
      <c r="P154" s="23">
        <f t="shared" ref="P154:P155" si="981">C154/$F154</f>
        <v>3.0944625407166124E-2</v>
      </c>
      <c r="Q154" s="15">
        <f t="shared" ref="Q154:Q155" si="982">D154/$F154</f>
        <v>0.45684039087947881</v>
      </c>
      <c r="R154" s="27">
        <f t="shared" ref="R154:R155" si="983">E154/$F154</f>
        <v>0.17182410423452768</v>
      </c>
      <c r="S154" s="18">
        <v>8</v>
      </c>
      <c r="T154" s="21">
        <v>0</v>
      </c>
      <c r="U154" s="14">
        <v>20</v>
      </c>
      <c r="V154" s="25">
        <v>0</v>
      </c>
      <c r="W154" s="31">
        <f t="shared" si="948"/>
        <v>28</v>
      </c>
      <c r="X154" s="18">
        <v>3</v>
      </c>
      <c r="Y154" s="21">
        <v>0</v>
      </c>
      <c r="Z154" s="14">
        <v>0</v>
      </c>
      <c r="AA154" s="25">
        <v>0</v>
      </c>
      <c r="AB154" s="31">
        <f t="shared" si="949"/>
        <v>3</v>
      </c>
      <c r="AC154" s="18">
        <f t="shared" ref="AC154:AC159" si="984">S154+X154</f>
        <v>11</v>
      </c>
      <c r="AD154" s="21">
        <f t="shared" si="951"/>
        <v>0</v>
      </c>
      <c r="AE154" s="14">
        <f t="shared" si="952"/>
        <v>20</v>
      </c>
      <c r="AF154" s="25">
        <f t="shared" si="953"/>
        <v>0</v>
      </c>
      <c r="AG154" s="29">
        <f t="shared" si="954"/>
        <v>31</v>
      </c>
      <c r="AH154" s="57">
        <f t="shared" si="955"/>
        <v>2.5244299674267102E-2</v>
      </c>
      <c r="AI154" s="37">
        <v>855</v>
      </c>
      <c r="AJ154" s="38">
        <f t="shared" ref="AJ154:AJ158" si="985">AI154/(AI154+AO154)</f>
        <v>0.69625407166123776</v>
      </c>
      <c r="AK154" s="39">
        <f t="shared" si="972"/>
        <v>297</v>
      </c>
      <c r="AL154" s="40">
        <f t="shared" ref="AL154:AL158" si="986">AK154/(AI154+AO154)</f>
        <v>0.24185667752442996</v>
      </c>
      <c r="AM154" s="41">
        <v>76</v>
      </c>
      <c r="AN154" s="42">
        <f t="shared" si="959"/>
        <v>6.1889250814332247E-2</v>
      </c>
      <c r="AO154" s="32">
        <v>373</v>
      </c>
      <c r="AP154" s="46">
        <f t="shared" si="960"/>
        <v>0.30374592833876224</v>
      </c>
      <c r="AQ154" s="29">
        <v>1152</v>
      </c>
      <c r="AR154" s="43">
        <f t="shared" si="961"/>
        <v>0.93811074918566772</v>
      </c>
      <c r="AS154" s="32">
        <f t="shared" si="962"/>
        <v>12968</v>
      </c>
      <c r="AT154" s="60" cm="1">
        <f t="array" ref="AT154">AS154/(SUM(AM143:AM154+AQ143:AQ154))</f>
        <v>0.94326447483270293</v>
      </c>
      <c r="AU154" s="52">
        <v>16</v>
      </c>
      <c r="AV154" s="51">
        <v>78</v>
      </c>
      <c r="AW154" s="53">
        <v>150</v>
      </c>
      <c r="AX154" s="16">
        <f t="shared" si="963"/>
        <v>244</v>
      </c>
      <c r="AY154" s="16">
        <f t="shared" ref="AY154:AY159" si="987">F154-(AX154)</f>
        <v>984</v>
      </c>
      <c r="AZ154" s="17">
        <f t="shared" si="973"/>
        <v>0.1986970684039088</v>
      </c>
      <c r="BA154" s="52">
        <f t="shared" si="974"/>
        <v>279</v>
      </c>
      <c r="BB154" s="51">
        <f t="shared" si="974"/>
        <v>1270</v>
      </c>
      <c r="BC154" s="53">
        <f t="shared" si="974"/>
        <v>1480</v>
      </c>
      <c r="BD154" s="33">
        <f t="shared" si="974"/>
        <v>3029</v>
      </c>
      <c r="BE154" s="61">
        <f t="shared" si="967"/>
        <v>0.22032295606633692</v>
      </c>
      <c r="BF154" s="25">
        <v>140</v>
      </c>
      <c r="BG154" s="25">
        <v>77</v>
      </c>
      <c r="BH154" s="25">
        <v>5</v>
      </c>
      <c r="BI154" s="25">
        <v>22</v>
      </c>
      <c r="BJ154" s="25">
        <v>5</v>
      </c>
      <c r="BK154" s="171">
        <v>152</v>
      </c>
      <c r="BL154" s="172">
        <f t="shared" si="968"/>
        <v>0.12377850162866449</v>
      </c>
      <c r="BM154" s="171">
        <f t="shared" si="969"/>
        <v>1950</v>
      </c>
      <c r="BN154" s="172">
        <f t="shared" ref="BN154" si="988">BM154/I154</f>
        <v>0.14183881291824266</v>
      </c>
    </row>
    <row r="155" spans="1:70" x14ac:dyDescent="0.3">
      <c r="A155" s="74">
        <v>45536</v>
      </c>
      <c r="B155" s="19">
        <v>404</v>
      </c>
      <c r="C155" s="22">
        <v>245</v>
      </c>
      <c r="D155" s="24">
        <v>662</v>
      </c>
      <c r="E155" s="26">
        <v>51</v>
      </c>
      <c r="F155" s="29">
        <f t="shared" si="975"/>
        <v>1362</v>
      </c>
      <c r="G155" s="33">
        <f t="shared" si="976"/>
        <v>958</v>
      </c>
      <c r="H155" s="34">
        <f t="shared" si="977"/>
        <v>404</v>
      </c>
      <c r="I155" s="33">
        <f t="shared" si="902"/>
        <v>13821</v>
      </c>
      <c r="J155" s="33">
        <f t="shared" si="971"/>
        <v>9458</v>
      </c>
      <c r="K155" s="33">
        <f t="shared" si="971"/>
        <v>4363</v>
      </c>
      <c r="L155" s="35">
        <f t="shared" ref="L155" si="989">I155/12</f>
        <v>1151.75</v>
      </c>
      <c r="M155" s="35">
        <f t="shared" ref="M155" si="990">J155/12</f>
        <v>788.16666666666663</v>
      </c>
      <c r="N155" s="36">
        <f t="shared" ref="N155" si="991">K155/12</f>
        <v>363.58333333333331</v>
      </c>
      <c r="O155" s="20">
        <f t="shared" si="908"/>
        <v>0.29662261380323052</v>
      </c>
      <c r="P155" s="23">
        <f t="shared" si="981"/>
        <v>0.17988252569750368</v>
      </c>
      <c r="Q155" s="15">
        <f t="shared" si="982"/>
        <v>0.48604992657856094</v>
      </c>
      <c r="R155" s="27">
        <f t="shared" si="983"/>
        <v>3.7444933920704845E-2</v>
      </c>
      <c r="S155" s="18">
        <v>1</v>
      </c>
      <c r="T155" s="21">
        <v>60</v>
      </c>
      <c r="U155" s="14">
        <v>6</v>
      </c>
      <c r="V155" s="25">
        <v>0</v>
      </c>
      <c r="W155" s="31">
        <f t="shared" si="948"/>
        <v>67</v>
      </c>
      <c r="X155" s="18">
        <v>3</v>
      </c>
      <c r="Y155" s="21">
        <v>0</v>
      </c>
      <c r="Z155" s="14">
        <v>4</v>
      </c>
      <c r="AA155" s="25">
        <v>0</v>
      </c>
      <c r="AB155" s="31">
        <f t="shared" si="949"/>
        <v>7</v>
      </c>
      <c r="AC155" s="18">
        <f t="shared" si="984"/>
        <v>4</v>
      </c>
      <c r="AD155" s="21">
        <f t="shared" si="951"/>
        <v>60</v>
      </c>
      <c r="AE155" s="14">
        <f t="shared" si="952"/>
        <v>10</v>
      </c>
      <c r="AF155" s="25">
        <f t="shared" si="953"/>
        <v>0</v>
      </c>
      <c r="AG155" s="29">
        <f t="shared" si="954"/>
        <v>74</v>
      </c>
      <c r="AH155" s="57">
        <f t="shared" si="955"/>
        <v>5.4331864904552128E-2</v>
      </c>
      <c r="AI155" s="37">
        <v>1061</v>
      </c>
      <c r="AJ155" s="38">
        <f t="shared" si="985"/>
        <v>0.77900146842878115</v>
      </c>
      <c r="AK155" s="39">
        <f t="shared" si="972"/>
        <v>230</v>
      </c>
      <c r="AL155" s="40">
        <f t="shared" si="986"/>
        <v>0.16886930983847284</v>
      </c>
      <c r="AM155" s="41">
        <v>71</v>
      </c>
      <c r="AN155" s="42">
        <f t="shared" si="959"/>
        <v>5.2129221732745964E-2</v>
      </c>
      <c r="AO155" s="32">
        <v>301</v>
      </c>
      <c r="AP155" s="46">
        <f t="shared" si="960"/>
        <v>0.22099853157121879</v>
      </c>
      <c r="AQ155" s="29">
        <v>1291</v>
      </c>
      <c r="AR155" s="43">
        <f t="shared" si="961"/>
        <v>0.94787077826725408</v>
      </c>
      <c r="AS155" s="32">
        <f t="shared" si="962"/>
        <v>13025</v>
      </c>
      <c r="AT155" s="60" cm="1">
        <f t="array" ref="AT155">AS155/(SUM(AM144:AM155+AQ144:AQ155))</f>
        <v>0.94240648288835827</v>
      </c>
      <c r="AU155" s="52">
        <v>32</v>
      </c>
      <c r="AV155" s="51">
        <v>49</v>
      </c>
      <c r="AW155" s="53">
        <v>290</v>
      </c>
      <c r="AX155" s="16">
        <f t="shared" si="963"/>
        <v>371</v>
      </c>
      <c r="AY155" s="16">
        <f t="shared" si="987"/>
        <v>991</v>
      </c>
      <c r="AZ155" s="17">
        <f t="shared" si="973"/>
        <v>0.27239353891336271</v>
      </c>
      <c r="BA155" s="52">
        <f t="shared" ref="BA155" si="992">SUM(AU144:AU155)</f>
        <v>259</v>
      </c>
      <c r="BB155" s="51">
        <f t="shared" ref="BB155" si="993">SUM(AV144:AV155)</f>
        <v>1121</v>
      </c>
      <c r="BC155" s="53">
        <f t="shared" ref="BC155" si="994">SUM(AW144:AW155)</f>
        <v>1624</v>
      </c>
      <c r="BD155" s="33">
        <f t="shared" ref="BD155" si="995">SUM(AX144:AX155)</f>
        <v>3004</v>
      </c>
      <c r="BE155" s="61">
        <f t="shared" si="967"/>
        <v>0.21735040879820564</v>
      </c>
      <c r="BF155" s="25">
        <v>99</v>
      </c>
      <c r="BG155" s="25">
        <v>43</v>
      </c>
      <c r="BH155" s="25">
        <v>1</v>
      </c>
      <c r="BI155" s="25">
        <v>6</v>
      </c>
      <c r="BJ155" s="25">
        <v>2</v>
      </c>
      <c r="BK155" s="171">
        <v>111</v>
      </c>
      <c r="BL155" s="172">
        <f t="shared" si="968"/>
        <v>8.1497797356828189E-2</v>
      </c>
      <c r="BM155" s="171">
        <f t="shared" si="969"/>
        <v>1935</v>
      </c>
      <c r="BN155" s="172">
        <f t="shared" ref="BN155:BN157" si="996">BM155/I155</f>
        <v>0.14000434121988278</v>
      </c>
    </row>
    <row r="156" spans="1:70" x14ac:dyDescent="0.3">
      <c r="A156" s="74">
        <v>45566</v>
      </c>
      <c r="B156" s="19">
        <v>384</v>
      </c>
      <c r="C156" s="22">
        <v>113</v>
      </c>
      <c r="D156" s="24">
        <v>724</v>
      </c>
      <c r="E156" s="26">
        <v>0</v>
      </c>
      <c r="F156" s="29">
        <f t="shared" si="975"/>
        <v>1221</v>
      </c>
      <c r="G156" s="33">
        <f t="shared" si="976"/>
        <v>837</v>
      </c>
      <c r="H156" s="34">
        <f t="shared" si="977"/>
        <v>384</v>
      </c>
      <c r="I156" s="33">
        <f t="shared" si="902"/>
        <v>13863</v>
      </c>
      <c r="J156" s="33">
        <f t="shared" ref="J156:J157" si="997">SUM(G145:G156)</f>
        <v>9439</v>
      </c>
      <c r="K156" s="33">
        <f t="shared" ref="K156:K157" si="998">SUM(H145:H156)</f>
        <v>4424</v>
      </c>
      <c r="L156" s="35">
        <f t="shared" ref="L156:L157" si="999">I156/12</f>
        <v>1155.25</v>
      </c>
      <c r="M156" s="35">
        <f t="shared" ref="M156:M157" si="1000">J156/12</f>
        <v>786.58333333333337</v>
      </c>
      <c r="N156" s="36">
        <f t="shared" ref="N156:N157" si="1001">K156/12</f>
        <v>368.66666666666669</v>
      </c>
      <c r="O156" s="20">
        <f t="shared" si="908"/>
        <v>0.31449631449631449</v>
      </c>
      <c r="P156" s="23">
        <f t="shared" ref="P156:P158" si="1002">C156/$F156</f>
        <v>9.2547092547092549E-2</v>
      </c>
      <c r="Q156" s="15">
        <f t="shared" ref="Q156:Q158" si="1003">D156/$F156</f>
        <v>0.59295659295659298</v>
      </c>
      <c r="R156" s="27">
        <f t="shared" ref="R156:R158" si="1004">E156/$F156</f>
        <v>0</v>
      </c>
      <c r="S156" s="18">
        <v>2</v>
      </c>
      <c r="T156" s="21">
        <v>0</v>
      </c>
      <c r="U156" s="14">
        <v>16</v>
      </c>
      <c r="V156" s="25">
        <v>0</v>
      </c>
      <c r="W156" s="31">
        <f t="shared" si="948"/>
        <v>18</v>
      </c>
      <c r="X156" s="18">
        <v>0</v>
      </c>
      <c r="Y156" s="21">
        <v>0</v>
      </c>
      <c r="Z156" s="14">
        <v>18</v>
      </c>
      <c r="AA156" s="25">
        <v>0</v>
      </c>
      <c r="AB156" s="31">
        <f t="shared" si="949"/>
        <v>18</v>
      </c>
      <c r="AC156" s="18">
        <f t="shared" si="984"/>
        <v>2</v>
      </c>
      <c r="AD156" s="21">
        <f t="shared" si="951"/>
        <v>0</v>
      </c>
      <c r="AE156" s="14">
        <f t="shared" si="952"/>
        <v>34</v>
      </c>
      <c r="AF156" s="25">
        <f t="shared" si="953"/>
        <v>0</v>
      </c>
      <c r="AG156" s="29">
        <f t="shared" si="954"/>
        <v>36</v>
      </c>
      <c r="AH156" s="57">
        <f t="shared" si="955"/>
        <v>2.9484029484029485E-2</v>
      </c>
      <c r="AI156" s="37">
        <v>998</v>
      </c>
      <c r="AJ156" s="38">
        <f t="shared" si="985"/>
        <v>0.81736281736281735</v>
      </c>
      <c r="AK156" s="39">
        <f t="shared" si="972"/>
        <v>144</v>
      </c>
      <c r="AL156" s="40">
        <f t="shared" si="986"/>
        <v>0.11793611793611794</v>
      </c>
      <c r="AM156" s="41">
        <v>79</v>
      </c>
      <c r="AN156" s="42">
        <f t="shared" si="959"/>
        <v>6.4701064701064695E-2</v>
      </c>
      <c r="AO156" s="32">
        <v>223</v>
      </c>
      <c r="AP156" s="46">
        <f t="shared" si="960"/>
        <v>0.18263718263718265</v>
      </c>
      <c r="AQ156" s="29">
        <v>1142</v>
      </c>
      <c r="AR156" s="43">
        <f t="shared" si="961"/>
        <v>0.93529893529893526</v>
      </c>
      <c r="AS156" s="32">
        <f t="shared" si="962"/>
        <v>13046</v>
      </c>
      <c r="AT156" s="60" cm="1">
        <f t="array" ref="AT156">AS156/(SUM(AM145:AM156+AQ145:AQ156))</f>
        <v>0.94106614729856453</v>
      </c>
      <c r="AU156" s="52">
        <v>6</v>
      </c>
      <c r="AV156" s="51">
        <v>91</v>
      </c>
      <c r="AW156" s="53">
        <v>156</v>
      </c>
      <c r="AX156" s="16">
        <f t="shared" si="963"/>
        <v>253</v>
      </c>
      <c r="AY156" s="16">
        <f t="shared" si="987"/>
        <v>968</v>
      </c>
      <c r="AZ156" s="17">
        <f t="shared" si="973"/>
        <v>0.2072072072072072</v>
      </c>
      <c r="BA156" s="52">
        <f t="shared" ref="BA156:BA157" si="1005">SUM(AU145:AU156)</f>
        <v>224</v>
      </c>
      <c r="BB156" s="51">
        <f t="shared" ref="BB156:BB157" si="1006">SUM(AV145:AV156)</f>
        <v>1107</v>
      </c>
      <c r="BC156" s="53">
        <f t="shared" ref="BC156:BC157" si="1007">SUM(AW145:AW156)</f>
        <v>1622</v>
      </c>
      <c r="BD156" s="33">
        <f t="shared" ref="BD156:BD157" si="1008">SUM(AX145:AX156)</f>
        <v>2953</v>
      </c>
      <c r="BE156" s="61">
        <f t="shared" si="967"/>
        <v>0.2130130563370122</v>
      </c>
      <c r="BF156" s="25">
        <v>221</v>
      </c>
      <c r="BG156" s="25">
        <v>142</v>
      </c>
      <c r="BH156" s="25">
        <v>10</v>
      </c>
      <c r="BI156" s="25">
        <v>11</v>
      </c>
      <c r="BJ156" s="25">
        <v>15</v>
      </c>
      <c r="BK156" s="171">
        <v>230</v>
      </c>
      <c r="BL156" s="172">
        <f t="shared" si="968"/>
        <v>0.18837018837018837</v>
      </c>
      <c r="BM156" s="171">
        <f t="shared" si="969"/>
        <v>1981</v>
      </c>
      <c r="BN156" s="172">
        <f t="shared" si="996"/>
        <v>0.14289836254778907</v>
      </c>
    </row>
    <row r="157" spans="1:70" x14ac:dyDescent="0.3">
      <c r="A157" s="74">
        <v>45597</v>
      </c>
      <c r="B157" s="19">
        <v>358</v>
      </c>
      <c r="C157" s="22">
        <v>106</v>
      </c>
      <c r="D157" s="24">
        <v>742</v>
      </c>
      <c r="E157" s="26">
        <v>0</v>
      </c>
      <c r="F157" s="29">
        <f t="shared" si="975"/>
        <v>1206</v>
      </c>
      <c r="G157" s="33">
        <f t="shared" si="976"/>
        <v>848</v>
      </c>
      <c r="H157" s="34">
        <f t="shared" si="977"/>
        <v>358</v>
      </c>
      <c r="I157" s="33">
        <f t="shared" si="902"/>
        <v>13905</v>
      </c>
      <c r="J157" s="33">
        <f t="shared" si="997"/>
        <v>9508</v>
      </c>
      <c r="K157" s="33">
        <f t="shared" si="998"/>
        <v>4397</v>
      </c>
      <c r="L157" s="35">
        <f t="shared" si="999"/>
        <v>1158.75</v>
      </c>
      <c r="M157" s="35">
        <f t="shared" si="1000"/>
        <v>792.33333333333337</v>
      </c>
      <c r="N157" s="36">
        <f t="shared" si="1001"/>
        <v>366.41666666666669</v>
      </c>
      <c r="O157" s="20">
        <f t="shared" si="908"/>
        <v>0.29684908789386399</v>
      </c>
      <c r="P157" s="23">
        <f t="shared" si="1002"/>
        <v>8.7893864013267001E-2</v>
      </c>
      <c r="Q157" s="15">
        <f t="shared" si="1003"/>
        <v>0.61525704809286896</v>
      </c>
      <c r="R157" s="27">
        <f t="shared" si="1004"/>
        <v>0</v>
      </c>
      <c r="S157" s="18">
        <v>0</v>
      </c>
      <c r="T157" s="21">
        <v>0</v>
      </c>
      <c r="U157" s="14">
        <v>32</v>
      </c>
      <c r="V157" s="25">
        <v>0</v>
      </c>
      <c r="W157" s="31">
        <f t="shared" si="948"/>
        <v>32</v>
      </c>
      <c r="X157" s="18">
        <v>5</v>
      </c>
      <c r="Y157" s="21">
        <v>0</v>
      </c>
      <c r="Z157" s="14">
        <v>20</v>
      </c>
      <c r="AA157" s="25">
        <v>0</v>
      </c>
      <c r="AB157" s="31">
        <f t="shared" si="949"/>
        <v>25</v>
      </c>
      <c r="AC157" s="18">
        <f t="shared" si="984"/>
        <v>5</v>
      </c>
      <c r="AD157" s="21">
        <f t="shared" si="951"/>
        <v>0</v>
      </c>
      <c r="AE157" s="14">
        <f t="shared" si="952"/>
        <v>52</v>
      </c>
      <c r="AF157" s="25">
        <f t="shared" si="953"/>
        <v>0</v>
      </c>
      <c r="AG157" s="29">
        <f t="shared" si="954"/>
        <v>57</v>
      </c>
      <c r="AH157" s="57">
        <f t="shared" si="955"/>
        <v>4.7263681592039801E-2</v>
      </c>
      <c r="AI157" s="37">
        <v>928</v>
      </c>
      <c r="AJ157" s="38">
        <f t="shared" si="985"/>
        <v>0.76948590381426207</v>
      </c>
      <c r="AK157" s="39">
        <f t="shared" si="972"/>
        <v>229</v>
      </c>
      <c r="AL157" s="40">
        <f t="shared" si="986"/>
        <v>0.18988391376451078</v>
      </c>
      <c r="AM157" s="41">
        <v>49</v>
      </c>
      <c r="AN157" s="42">
        <f t="shared" si="959"/>
        <v>4.06301824212272E-2</v>
      </c>
      <c r="AO157" s="32">
        <v>278</v>
      </c>
      <c r="AP157" s="46">
        <f t="shared" si="960"/>
        <v>0.23051409618573798</v>
      </c>
      <c r="AQ157" s="29">
        <v>1157</v>
      </c>
      <c r="AR157" s="43">
        <f t="shared" si="961"/>
        <v>0.95936981757877282</v>
      </c>
      <c r="AS157" s="32">
        <f t="shared" si="962"/>
        <v>13137</v>
      </c>
      <c r="AT157" s="60" cm="1">
        <f t="array" ref="AT157">AS157/(SUM(AM146:AM157+AQ146:AQ157))</f>
        <v>0.94476806903991373</v>
      </c>
      <c r="AU157" s="52">
        <v>10</v>
      </c>
      <c r="AV157" s="51">
        <v>83</v>
      </c>
      <c r="AW157" s="53">
        <v>109</v>
      </c>
      <c r="AX157" s="16">
        <f t="shared" si="963"/>
        <v>202</v>
      </c>
      <c r="AY157" s="16">
        <f t="shared" si="987"/>
        <v>1004</v>
      </c>
      <c r="AZ157" s="17">
        <f t="shared" si="973"/>
        <v>0.16749585406301823</v>
      </c>
      <c r="BA157" s="52">
        <f t="shared" si="1005"/>
        <v>195</v>
      </c>
      <c r="BB157" s="51">
        <f t="shared" si="1006"/>
        <v>1115</v>
      </c>
      <c r="BC157" s="53">
        <f t="shared" si="1007"/>
        <v>1636</v>
      </c>
      <c r="BD157" s="33">
        <f t="shared" si="1008"/>
        <v>2946</v>
      </c>
      <c r="BE157" s="61">
        <f t="shared" si="967"/>
        <v>0.21186623516720604</v>
      </c>
      <c r="BF157" s="25">
        <v>93</v>
      </c>
      <c r="BG157" s="25">
        <v>154</v>
      </c>
      <c r="BH157" s="25">
        <v>14</v>
      </c>
      <c r="BI157" s="25">
        <v>16</v>
      </c>
      <c r="BJ157" s="25">
        <v>21</v>
      </c>
      <c r="BK157" s="171">
        <v>201</v>
      </c>
      <c r="BL157" s="172">
        <f t="shared" si="968"/>
        <v>0.16666666666666666</v>
      </c>
      <c r="BM157" s="171">
        <f t="shared" si="969"/>
        <v>2013</v>
      </c>
      <c r="BN157" s="172">
        <f t="shared" si="996"/>
        <v>0.14476806903991371</v>
      </c>
    </row>
    <row r="158" spans="1:70" x14ac:dyDescent="0.3">
      <c r="A158" s="74">
        <v>45627</v>
      </c>
      <c r="B158" s="19">
        <v>241</v>
      </c>
      <c r="C158" s="22">
        <v>298</v>
      </c>
      <c r="D158" s="24">
        <v>405</v>
      </c>
      <c r="E158" s="26">
        <v>8</v>
      </c>
      <c r="F158" s="29">
        <f t="shared" si="975"/>
        <v>952</v>
      </c>
      <c r="G158" s="33">
        <f t="shared" si="976"/>
        <v>711</v>
      </c>
      <c r="H158" s="34">
        <f t="shared" si="977"/>
        <v>241</v>
      </c>
      <c r="I158" s="33">
        <f t="shared" ref="I158" si="1009">SUM(F147:F158)</f>
        <v>13939</v>
      </c>
      <c r="J158" s="33">
        <f t="shared" ref="J158" si="1010">SUM(G147:G158)</f>
        <v>9612</v>
      </c>
      <c r="K158" s="33">
        <f t="shared" ref="K158" si="1011">SUM(H147:H158)</f>
        <v>4327</v>
      </c>
      <c r="L158" s="35">
        <f t="shared" ref="L158" si="1012">I158/12</f>
        <v>1161.5833333333333</v>
      </c>
      <c r="M158" s="35">
        <f t="shared" ref="M158" si="1013">J158/12</f>
        <v>801</v>
      </c>
      <c r="N158" s="36">
        <f t="shared" ref="N158" si="1014">K158/12</f>
        <v>360.58333333333331</v>
      </c>
      <c r="O158" s="20">
        <f t="shared" si="908"/>
        <v>0.25315126050420167</v>
      </c>
      <c r="P158" s="23">
        <f t="shared" si="1002"/>
        <v>0.31302521008403361</v>
      </c>
      <c r="Q158" s="15">
        <f t="shared" si="1003"/>
        <v>0.42542016806722688</v>
      </c>
      <c r="R158" s="27">
        <f t="shared" si="1004"/>
        <v>8.4033613445378148E-3</v>
      </c>
      <c r="S158" s="18">
        <v>0</v>
      </c>
      <c r="T158" s="21">
        <v>0</v>
      </c>
      <c r="U158" s="14">
        <v>0</v>
      </c>
      <c r="V158" s="25">
        <v>0</v>
      </c>
      <c r="W158" s="31">
        <f t="shared" si="948"/>
        <v>0</v>
      </c>
      <c r="X158" s="18">
        <v>3</v>
      </c>
      <c r="Y158" s="21">
        <v>0</v>
      </c>
      <c r="Z158" s="14">
        <v>27</v>
      </c>
      <c r="AA158" s="25">
        <v>0</v>
      </c>
      <c r="AB158" s="31">
        <f t="shared" si="949"/>
        <v>30</v>
      </c>
      <c r="AC158" s="18">
        <f t="shared" si="984"/>
        <v>3</v>
      </c>
      <c r="AD158" s="21">
        <f t="shared" si="951"/>
        <v>0</v>
      </c>
      <c r="AE158" s="14">
        <f t="shared" si="952"/>
        <v>27</v>
      </c>
      <c r="AF158" s="25">
        <f t="shared" si="953"/>
        <v>0</v>
      </c>
      <c r="AG158" s="29">
        <f t="shared" si="954"/>
        <v>30</v>
      </c>
      <c r="AH158" s="57">
        <f t="shared" si="955"/>
        <v>3.1512605042016806E-2</v>
      </c>
      <c r="AI158" s="37">
        <v>835</v>
      </c>
      <c r="AJ158" s="38">
        <f t="shared" si="985"/>
        <v>0.87710084033613445</v>
      </c>
      <c r="AK158" s="39">
        <f t="shared" si="972"/>
        <v>80</v>
      </c>
      <c r="AL158" s="40">
        <f t="shared" si="986"/>
        <v>8.4033613445378158E-2</v>
      </c>
      <c r="AM158" s="41">
        <v>37</v>
      </c>
      <c r="AN158" s="42">
        <f t="shared" si="959"/>
        <v>3.8865546218487396E-2</v>
      </c>
      <c r="AO158" s="32">
        <v>117</v>
      </c>
      <c r="AP158" s="46">
        <f t="shared" si="960"/>
        <v>0.12289915966386554</v>
      </c>
      <c r="AQ158" s="29">
        <v>915</v>
      </c>
      <c r="AR158" s="43">
        <f t="shared" si="961"/>
        <v>0.96113445378151263</v>
      </c>
      <c r="AS158" s="32">
        <f t="shared" ref="AS158" si="1015">SUM(AQ147:AQ158)</f>
        <v>13189</v>
      </c>
      <c r="AT158" s="60" cm="1">
        <f t="array" ref="AT158">AS158/(SUM(AM147:AM158+AQ147:AQ158))</f>
        <v>0.94619413157328358</v>
      </c>
      <c r="AU158" s="52">
        <v>32</v>
      </c>
      <c r="AV158" s="51">
        <v>363</v>
      </c>
      <c r="AW158" s="53">
        <v>77</v>
      </c>
      <c r="AX158" s="16">
        <f t="shared" si="963"/>
        <v>472</v>
      </c>
      <c r="AY158" s="16">
        <f t="shared" si="987"/>
        <v>480</v>
      </c>
      <c r="AZ158" s="17">
        <f t="shared" si="973"/>
        <v>0.49579831932773111</v>
      </c>
      <c r="BA158" s="52">
        <f t="shared" ref="BA158" si="1016">SUM(AU147:AU158)</f>
        <v>214</v>
      </c>
      <c r="BB158" s="51">
        <f t="shared" ref="BB158" si="1017">SUM(AV147:AV158)</f>
        <v>1319</v>
      </c>
      <c r="BC158" s="53">
        <f t="shared" ref="BC158" si="1018">SUM(AW147:AW158)</f>
        <v>1626</v>
      </c>
      <c r="BD158" s="33">
        <f t="shared" ref="BD158" si="1019">SUM(AX147:AX158)</f>
        <v>3159</v>
      </c>
      <c r="BE158" s="61">
        <f t="shared" ref="BE158" si="1020">BD158/(SUM(AX147:AX158)+SUM(AY147:AY158))</f>
        <v>0.22663031781332951</v>
      </c>
      <c r="BF158" s="25">
        <v>82</v>
      </c>
      <c r="BG158" s="25">
        <v>51</v>
      </c>
      <c r="BH158" s="25">
        <v>13</v>
      </c>
      <c r="BI158" s="25">
        <v>14</v>
      </c>
      <c r="BJ158" s="25">
        <v>11</v>
      </c>
      <c r="BK158" s="171">
        <v>107</v>
      </c>
      <c r="BL158" s="172">
        <f t="shared" si="968"/>
        <v>0.11239495798319328</v>
      </c>
      <c r="BM158" s="171">
        <f t="shared" ref="BM158:BM163" si="1021">SUM(BK147:BK158)</f>
        <v>2002</v>
      </c>
      <c r="BN158" s="172">
        <f t="shared" ref="BN158" si="1022">BM158/I158</f>
        <v>0.14362579812038168</v>
      </c>
    </row>
    <row r="159" spans="1:70" x14ac:dyDescent="0.3">
      <c r="A159" s="74">
        <v>45658</v>
      </c>
      <c r="B159" s="19">
        <v>319</v>
      </c>
      <c r="C159" s="22">
        <v>28</v>
      </c>
      <c r="D159" s="24">
        <v>485</v>
      </c>
      <c r="E159" s="26">
        <v>35</v>
      </c>
      <c r="F159" s="29">
        <f t="shared" ref="F159" si="1023">SUM(B159:E159)</f>
        <v>867</v>
      </c>
      <c r="G159" s="33">
        <f t="shared" ref="G159" si="1024">SUM(C159:E159)</f>
        <v>548</v>
      </c>
      <c r="H159" s="34">
        <f t="shared" ref="H159" si="1025">B159</f>
        <v>319</v>
      </c>
      <c r="I159" s="33">
        <f t="shared" ref="I159:I163" si="1026">SUM(F148:F159)</f>
        <v>13921</v>
      </c>
      <c r="J159" s="33">
        <f t="shared" ref="J159" si="1027">SUM(G148:G159)</f>
        <v>9519</v>
      </c>
      <c r="K159" s="33">
        <f t="shared" ref="K159" si="1028">SUM(H148:H159)</f>
        <v>4402</v>
      </c>
      <c r="L159" s="35">
        <f t="shared" ref="L159" si="1029">I159/12</f>
        <v>1160.0833333333333</v>
      </c>
      <c r="M159" s="35">
        <f t="shared" ref="M159" si="1030">J159/12</f>
        <v>793.25</v>
      </c>
      <c r="N159" s="36">
        <f t="shared" ref="N159" si="1031">K159/12</f>
        <v>366.83333333333331</v>
      </c>
      <c r="O159" s="20">
        <f t="shared" ref="O159" si="1032">B159/$F159</f>
        <v>0.36793540945790082</v>
      </c>
      <c r="P159" s="23">
        <f t="shared" ref="P159" si="1033">C159/$F159</f>
        <v>3.2295271049596307E-2</v>
      </c>
      <c r="Q159" s="15">
        <f t="shared" ref="Q159" si="1034">D159/$F159</f>
        <v>0.55940023068050748</v>
      </c>
      <c r="R159" s="27">
        <f t="shared" ref="R159" si="1035">E159/$F159</f>
        <v>4.0369088811995385E-2</v>
      </c>
      <c r="S159" s="18">
        <v>3</v>
      </c>
      <c r="T159" s="21">
        <v>0</v>
      </c>
      <c r="U159" s="14">
        <v>2</v>
      </c>
      <c r="V159" s="25">
        <v>0</v>
      </c>
      <c r="W159" s="31">
        <f t="shared" ref="W159" si="1036">SUM(S159:V159)</f>
        <v>5</v>
      </c>
      <c r="X159" s="18">
        <v>0</v>
      </c>
      <c r="Y159" s="21">
        <v>0</v>
      </c>
      <c r="Z159" s="14">
        <v>5</v>
      </c>
      <c r="AA159" s="25">
        <v>0</v>
      </c>
      <c r="AB159" s="31">
        <f t="shared" ref="AB159" si="1037">SUM(X159:AA159)</f>
        <v>5</v>
      </c>
      <c r="AC159" s="18">
        <f t="shared" si="984"/>
        <v>3</v>
      </c>
      <c r="AD159" s="21">
        <f t="shared" ref="AD159" si="1038">T159+Y159</f>
        <v>0</v>
      </c>
      <c r="AE159" s="14">
        <f t="shared" ref="AE159:AE163" si="1039">U159+Z159</f>
        <v>7</v>
      </c>
      <c r="AF159" s="25">
        <f t="shared" ref="AF159" si="1040">V159+AA159</f>
        <v>0</v>
      </c>
      <c r="AG159" s="29">
        <f t="shared" ref="AG159" si="1041">W159+AB159</f>
        <v>10</v>
      </c>
      <c r="AH159" s="57">
        <f t="shared" ref="AH159" si="1042">AG159/F159</f>
        <v>1.1534025374855825E-2</v>
      </c>
      <c r="AI159" s="37">
        <v>689</v>
      </c>
      <c r="AJ159" s="38">
        <f t="shared" ref="AJ159" si="1043">AI159/(AI159+AO159)</f>
        <v>0.79469434832756636</v>
      </c>
      <c r="AK159" s="39">
        <f t="shared" ref="AK159" si="1044">AQ159-AI159</f>
        <v>138</v>
      </c>
      <c r="AL159" s="40">
        <f t="shared" ref="AL159" si="1045">AK159/(AI159+AO159)</f>
        <v>0.15916955017301038</v>
      </c>
      <c r="AM159" s="41">
        <v>40</v>
      </c>
      <c r="AN159" s="42">
        <f t="shared" ref="AN159" si="1046">AM159/(AQ159+AM159)</f>
        <v>4.61361014994233E-2</v>
      </c>
      <c r="AO159" s="32">
        <v>178</v>
      </c>
      <c r="AP159" s="46">
        <f t="shared" ref="AP159" si="1047">AO159/(AO159+AI159)</f>
        <v>0.20530565167243367</v>
      </c>
      <c r="AQ159" s="29">
        <v>827</v>
      </c>
      <c r="AR159" s="43">
        <f t="shared" ref="AR159" si="1048">AQ159/(AQ159+AM159)</f>
        <v>0.95386389850057673</v>
      </c>
      <c r="AS159" s="32">
        <f t="shared" ref="AS159" si="1049">SUM(AQ148:AQ159)</f>
        <v>13172</v>
      </c>
      <c r="AT159" s="60" cm="1">
        <f t="array" ref="AT159">AS159/(SUM(AM148:AM159+AQ148:AQ159))</f>
        <v>0.94619639393721711</v>
      </c>
      <c r="AU159" s="52">
        <v>23</v>
      </c>
      <c r="AV159" s="51">
        <v>44</v>
      </c>
      <c r="AW159" s="53">
        <v>118</v>
      </c>
      <c r="AX159" s="16">
        <f t="shared" ref="AX159:AX164" si="1050">SUM(AU159:AW159)</f>
        <v>185</v>
      </c>
      <c r="AY159" s="16">
        <f t="shared" si="987"/>
        <v>682</v>
      </c>
      <c r="AZ159" s="17">
        <f t="shared" ref="AZ159" si="1051">AX159/(AY159+AX159)</f>
        <v>0.21337946943483277</v>
      </c>
      <c r="BA159" s="52">
        <f t="shared" ref="BA159" si="1052">SUM(AU148:AU159)</f>
        <v>220</v>
      </c>
      <c r="BB159" s="51">
        <f t="shared" ref="BB159" si="1053">SUM(AV148:AV159)</f>
        <v>1251</v>
      </c>
      <c r="BC159" s="53">
        <f t="shared" ref="BC159" si="1054">SUM(AW148:AW159)</f>
        <v>1566</v>
      </c>
      <c r="BD159" s="33">
        <f t="shared" ref="BD159" si="1055">SUM(AX148:AX159)</f>
        <v>3037</v>
      </c>
      <c r="BE159" s="61">
        <f t="shared" ref="BE159" si="1056">BD159/(SUM(AX148:AX159)+SUM(AY148:AY159))</f>
        <v>0.21815961497018893</v>
      </c>
      <c r="BF159" s="25">
        <v>134</v>
      </c>
      <c r="BG159" s="25">
        <v>0</v>
      </c>
      <c r="BH159" s="25">
        <v>8</v>
      </c>
      <c r="BI159" s="25">
        <v>4</v>
      </c>
      <c r="BJ159" s="25">
        <v>7</v>
      </c>
      <c r="BK159" s="171">
        <v>143</v>
      </c>
      <c r="BL159" s="172">
        <f t="shared" ref="BL159" si="1057">BK159/F159</f>
        <v>0.16493656286043828</v>
      </c>
      <c r="BM159" s="171">
        <f t="shared" si="1021"/>
        <v>2028</v>
      </c>
      <c r="BN159" s="172">
        <f t="shared" ref="BN159" si="1058">BM159/I159</f>
        <v>0.14567918971338267</v>
      </c>
    </row>
    <row r="160" spans="1:70" x14ac:dyDescent="0.3">
      <c r="A160" s="74">
        <v>45689</v>
      </c>
      <c r="B160" s="19">
        <v>366</v>
      </c>
      <c r="C160" s="22">
        <v>65</v>
      </c>
      <c r="D160" s="24">
        <v>648</v>
      </c>
      <c r="E160" s="26">
        <v>7</v>
      </c>
      <c r="F160" s="29">
        <f t="shared" ref="F160:F165" si="1059">SUM(B160:E160)</f>
        <v>1086</v>
      </c>
      <c r="G160" s="33">
        <f t="shared" ref="G160:G165" si="1060">SUM(C160:E160)</f>
        <v>720</v>
      </c>
      <c r="H160" s="34">
        <f t="shared" ref="H160:H165" si="1061">B160</f>
        <v>366</v>
      </c>
      <c r="I160" s="33">
        <f t="shared" si="1026"/>
        <v>13773</v>
      </c>
      <c r="J160" s="33">
        <f t="shared" ref="J160:K162" si="1062">SUM(G149:G160)</f>
        <v>9363</v>
      </c>
      <c r="K160" s="33">
        <f t="shared" si="1062"/>
        <v>4410</v>
      </c>
      <c r="L160" s="35">
        <f t="shared" ref="L160:N161" si="1063">I160/12</f>
        <v>1147.75</v>
      </c>
      <c r="M160" s="35">
        <f t="shared" si="1063"/>
        <v>780.25</v>
      </c>
      <c r="N160" s="36">
        <f t="shared" si="1063"/>
        <v>367.5</v>
      </c>
      <c r="O160" s="20">
        <f t="shared" ref="O160:O165" si="1064">B160/$F160</f>
        <v>0.33701657458563539</v>
      </c>
      <c r="P160" s="23">
        <f t="shared" ref="P160" si="1065">C160/$F160</f>
        <v>5.9852670349907919E-2</v>
      </c>
      <c r="Q160" s="15">
        <f t="shared" ref="Q160:Q165" si="1066">D160/$F160</f>
        <v>0.59668508287292821</v>
      </c>
      <c r="R160" s="27">
        <f t="shared" ref="R160" si="1067">E160/$F160</f>
        <v>6.4456721915285451E-3</v>
      </c>
      <c r="S160" s="18">
        <v>3</v>
      </c>
      <c r="T160" s="21">
        <v>0</v>
      </c>
      <c r="U160" s="14">
        <v>0</v>
      </c>
      <c r="V160" s="25">
        <v>0</v>
      </c>
      <c r="W160" s="31">
        <f t="shared" ref="W160" si="1068">SUM(S160:V160)</f>
        <v>3</v>
      </c>
      <c r="X160" s="18">
        <v>3</v>
      </c>
      <c r="Y160" s="21">
        <v>0</v>
      </c>
      <c r="Z160" s="14">
        <v>27</v>
      </c>
      <c r="AA160" s="25">
        <v>0</v>
      </c>
      <c r="AB160" s="31">
        <f t="shared" ref="AB160" si="1069">SUM(X160:AA160)</f>
        <v>30</v>
      </c>
      <c r="AC160" s="18">
        <f t="shared" ref="AC160:AC165" si="1070">S160+X160</f>
        <v>6</v>
      </c>
      <c r="AD160" s="21">
        <f t="shared" ref="AD160" si="1071">T160+Y160</f>
        <v>0</v>
      </c>
      <c r="AE160" s="14">
        <f t="shared" si="1039"/>
        <v>27</v>
      </c>
      <c r="AF160" s="25">
        <f t="shared" ref="AF160" si="1072">V160+AA160</f>
        <v>0</v>
      </c>
      <c r="AG160" s="29">
        <f t="shared" ref="AG160" si="1073">W160+AB160</f>
        <v>33</v>
      </c>
      <c r="AH160" s="57">
        <f t="shared" ref="AH160:AH165" si="1074">AG160/F160</f>
        <v>3.0386740331491711E-2</v>
      </c>
      <c r="AI160" s="37">
        <v>857</v>
      </c>
      <c r="AJ160" s="38">
        <f t="shared" ref="AJ160" si="1075">AI160/(AI160+AO160)</f>
        <v>0.78913443830570906</v>
      </c>
      <c r="AK160" s="39">
        <f t="shared" ref="AK160:AK165" si="1076">AQ160-AI160</f>
        <v>162</v>
      </c>
      <c r="AL160" s="40">
        <f t="shared" ref="AL160" si="1077">AK160/(AI160+AO160)</f>
        <v>0.14917127071823205</v>
      </c>
      <c r="AM160" s="41">
        <v>67</v>
      </c>
      <c r="AN160" s="42">
        <f t="shared" ref="AN160" si="1078">AM160/(AQ160+AM160)</f>
        <v>6.1694290976058934E-2</v>
      </c>
      <c r="AO160" s="32">
        <v>229</v>
      </c>
      <c r="AP160" s="46">
        <f t="shared" ref="AP160" si="1079">AO160/(AO160+AI160)</f>
        <v>0.21086556169429096</v>
      </c>
      <c r="AQ160" s="29">
        <v>1019</v>
      </c>
      <c r="AR160" s="43">
        <f t="shared" ref="AR160:AR165" si="1080">AQ160/(AQ160+AM160)</f>
        <v>0.93830570902394106</v>
      </c>
      <c r="AS160" s="32">
        <f t="shared" ref="AS160:AS165" si="1081">SUM(AQ149:AQ160)</f>
        <v>13059</v>
      </c>
      <c r="AT160" s="60" cm="1">
        <f t="array" ref="AT160">AS160/(SUM(AM149:AM160+AQ149:AQ160))</f>
        <v>0.94815944238727945</v>
      </c>
      <c r="AU160" s="52">
        <v>11</v>
      </c>
      <c r="AV160" s="51">
        <v>53</v>
      </c>
      <c r="AW160" s="53">
        <v>197</v>
      </c>
      <c r="AX160" s="16">
        <f t="shared" si="1050"/>
        <v>261</v>
      </c>
      <c r="AY160" s="16">
        <f t="shared" ref="AY160:AY165" si="1082">F160-(AX160)</f>
        <v>825</v>
      </c>
      <c r="AZ160" s="17">
        <f t="shared" ref="AZ160:AZ165" si="1083">AX160/(AY160+AX160)</f>
        <v>0.24033149171270718</v>
      </c>
      <c r="BA160" s="52">
        <f t="shared" ref="BA160" si="1084">SUM(AU149:AU160)</f>
        <v>225</v>
      </c>
      <c r="BB160" s="51">
        <f t="shared" ref="BB160:BD161" si="1085">SUM(AV149:AV160)</f>
        <v>1254</v>
      </c>
      <c r="BC160" s="53">
        <f t="shared" si="1085"/>
        <v>1665</v>
      </c>
      <c r="BD160" s="33">
        <f t="shared" si="1085"/>
        <v>3144</v>
      </c>
      <c r="BE160" s="61">
        <f t="shared" ref="BE160" si="1086">BD160/(SUM(AX149:AX160)+SUM(AY149:AY160))</f>
        <v>0.22827270747113917</v>
      </c>
      <c r="BF160" s="25">
        <v>54</v>
      </c>
      <c r="BG160" s="25">
        <v>32</v>
      </c>
      <c r="BH160" s="25">
        <v>5</v>
      </c>
      <c r="BI160" s="25">
        <v>4</v>
      </c>
      <c r="BJ160" s="25">
        <v>13</v>
      </c>
      <c r="BK160" s="171">
        <v>71</v>
      </c>
      <c r="BL160" s="172">
        <f t="shared" ref="BL160" si="1087">BK160/F160</f>
        <v>6.5377532228360957E-2</v>
      </c>
      <c r="BM160" s="171">
        <f t="shared" si="1021"/>
        <v>2003</v>
      </c>
      <c r="BN160" s="172">
        <f t="shared" ref="BN160:BN165" si="1088">BM160/I160</f>
        <v>0.14542946344296812</v>
      </c>
    </row>
    <row r="161" spans="1:66" x14ac:dyDescent="0.3">
      <c r="A161" s="74">
        <v>45717</v>
      </c>
      <c r="B161" s="19">
        <v>447</v>
      </c>
      <c r="C161" s="22">
        <v>321</v>
      </c>
      <c r="D161" s="24">
        <v>767</v>
      </c>
      <c r="E161" s="26">
        <v>0</v>
      </c>
      <c r="F161" s="29">
        <f t="shared" si="1059"/>
        <v>1535</v>
      </c>
      <c r="G161" s="33">
        <f t="shared" si="1060"/>
        <v>1088</v>
      </c>
      <c r="H161" s="34">
        <f t="shared" si="1061"/>
        <v>447</v>
      </c>
      <c r="I161" s="33">
        <f t="shared" si="1026"/>
        <v>14049</v>
      </c>
      <c r="J161" s="33">
        <f t="shared" si="1062"/>
        <v>9532</v>
      </c>
      <c r="K161" s="33">
        <f t="shared" si="1062"/>
        <v>4517</v>
      </c>
      <c r="L161" s="35">
        <f t="shared" si="1063"/>
        <v>1170.75</v>
      </c>
      <c r="M161" s="35">
        <f t="shared" si="1063"/>
        <v>794.33333333333337</v>
      </c>
      <c r="N161" s="36">
        <f t="shared" si="1063"/>
        <v>376.41666666666669</v>
      </c>
      <c r="O161" s="20">
        <f t="shared" si="1064"/>
        <v>0.29120521172638436</v>
      </c>
      <c r="P161" s="23">
        <f t="shared" ref="P161" si="1089">C161/$F161</f>
        <v>0.20912052117263843</v>
      </c>
      <c r="Q161" s="15">
        <f t="shared" si="1066"/>
        <v>0.49967426710097718</v>
      </c>
      <c r="R161" s="27">
        <f t="shared" ref="R161" si="1090">E161/$F161</f>
        <v>0</v>
      </c>
      <c r="S161" s="18">
        <v>8</v>
      </c>
      <c r="T161" s="21">
        <v>0</v>
      </c>
      <c r="U161" s="14">
        <v>5</v>
      </c>
      <c r="V161" s="25">
        <v>0</v>
      </c>
      <c r="W161" s="31">
        <f t="shared" ref="W161" si="1091">SUM(S161:V161)</f>
        <v>13</v>
      </c>
      <c r="X161" s="18">
        <v>0</v>
      </c>
      <c r="Y161" s="21">
        <v>0</v>
      </c>
      <c r="Z161" s="14">
        <v>11</v>
      </c>
      <c r="AA161" s="25">
        <v>0</v>
      </c>
      <c r="AB161" s="31">
        <f t="shared" ref="AB161" si="1092">SUM(X161:AA161)</f>
        <v>11</v>
      </c>
      <c r="AC161" s="18">
        <f t="shared" si="1070"/>
        <v>8</v>
      </c>
      <c r="AD161" s="21">
        <f t="shared" ref="AD161" si="1093">T161+Y161</f>
        <v>0</v>
      </c>
      <c r="AE161" s="14">
        <f t="shared" si="1039"/>
        <v>16</v>
      </c>
      <c r="AF161" s="25">
        <f t="shared" ref="AF161" si="1094">V161+AA161</f>
        <v>0</v>
      </c>
      <c r="AG161" s="29">
        <f t="shared" ref="AG161" si="1095">W161+AB161</f>
        <v>24</v>
      </c>
      <c r="AH161" s="57">
        <f t="shared" si="1074"/>
        <v>1.5635179153094463E-2</v>
      </c>
      <c r="AI161" s="37">
        <v>1247</v>
      </c>
      <c r="AJ161" s="38">
        <f t="shared" ref="AJ161" si="1096">AI161/(AI161+AO161)</f>
        <v>0.81237785016286646</v>
      </c>
      <c r="AK161" s="39">
        <f t="shared" si="1076"/>
        <v>213</v>
      </c>
      <c r="AL161" s="40">
        <f t="shared" ref="AL161" si="1097">AK161/(AI161+AO161)</f>
        <v>0.13876221498371336</v>
      </c>
      <c r="AM161" s="41">
        <v>75</v>
      </c>
      <c r="AN161" s="42">
        <f t="shared" ref="AN161" si="1098">AM161/(AQ161+AM161)</f>
        <v>4.8859934853420196E-2</v>
      </c>
      <c r="AO161" s="32">
        <v>288</v>
      </c>
      <c r="AP161" s="46">
        <f t="shared" ref="AP161" si="1099">AO161/(AO161+AI161)</f>
        <v>0.18762214983713354</v>
      </c>
      <c r="AQ161" s="29">
        <v>1460</v>
      </c>
      <c r="AR161" s="43">
        <f t="shared" si="1080"/>
        <v>0.95114006514657978</v>
      </c>
      <c r="AS161" s="32">
        <f t="shared" si="1081"/>
        <v>13291</v>
      </c>
      <c r="AT161" s="60" cm="1">
        <f t="array" ref="AT161">AS161/(SUM(AM150:AM161+AQ150:AQ161))</f>
        <v>0.94604598192042133</v>
      </c>
      <c r="AU161" s="52">
        <v>83</v>
      </c>
      <c r="AV161" s="51">
        <v>226</v>
      </c>
      <c r="AW161" s="53">
        <v>140</v>
      </c>
      <c r="AX161" s="16">
        <f t="shared" si="1050"/>
        <v>449</v>
      </c>
      <c r="AY161" s="16">
        <f t="shared" si="1082"/>
        <v>1086</v>
      </c>
      <c r="AZ161" s="17">
        <f t="shared" si="1083"/>
        <v>0.29250814332247554</v>
      </c>
      <c r="BA161" s="52">
        <f t="shared" ref="BA161:BA165" si="1100">SUM(AU150:AU161)</f>
        <v>295</v>
      </c>
      <c r="BB161" s="51">
        <f t="shared" si="1085"/>
        <v>1367</v>
      </c>
      <c r="BC161" s="53">
        <f t="shared" si="1085"/>
        <v>1686</v>
      </c>
      <c r="BD161" s="33">
        <f t="shared" si="1085"/>
        <v>3348</v>
      </c>
      <c r="BE161" s="61">
        <f t="shared" ref="BE161" si="1101">BD161/(SUM(AX150:AX161)+SUM(AY150:AY161))</f>
        <v>0.23830877642536835</v>
      </c>
      <c r="BF161" s="25">
        <v>115</v>
      </c>
      <c r="BG161" s="25">
        <v>61</v>
      </c>
      <c r="BH161" s="25">
        <v>16</v>
      </c>
      <c r="BI161" s="25">
        <v>18</v>
      </c>
      <c r="BJ161" s="25">
        <v>10</v>
      </c>
      <c r="BK161" s="171">
        <v>131</v>
      </c>
      <c r="BL161" s="172">
        <f t="shared" ref="BL161" si="1102">BK161/F161</f>
        <v>8.534201954397394E-2</v>
      </c>
      <c r="BM161" s="171">
        <f t="shared" si="1021"/>
        <v>1973</v>
      </c>
      <c r="BN161" s="172">
        <f t="shared" si="1088"/>
        <v>0.14043704178233327</v>
      </c>
    </row>
    <row r="162" spans="1:66" x14ac:dyDescent="0.3">
      <c r="A162" s="74">
        <v>45748</v>
      </c>
      <c r="B162" s="19">
        <v>333</v>
      </c>
      <c r="C162" s="22">
        <v>24</v>
      </c>
      <c r="D162" s="24">
        <v>624</v>
      </c>
      <c r="E162" s="26">
        <v>0</v>
      </c>
      <c r="F162" s="29">
        <f t="shared" si="1059"/>
        <v>981</v>
      </c>
      <c r="G162" s="33">
        <f t="shared" si="1060"/>
        <v>648</v>
      </c>
      <c r="H162" s="34">
        <f t="shared" si="1061"/>
        <v>333</v>
      </c>
      <c r="I162" s="33">
        <f t="shared" si="1026"/>
        <v>13748</v>
      </c>
      <c r="J162" s="33">
        <f t="shared" si="1062"/>
        <v>9295</v>
      </c>
      <c r="K162" s="33">
        <f t="shared" si="1062"/>
        <v>4453</v>
      </c>
      <c r="L162" s="35">
        <f t="shared" ref="L162:N163" si="1103">I162/12</f>
        <v>1145.6666666666667</v>
      </c>
      <c r="M162" s="35">
        <f t="shared" si="1103"/>
        <v>774.58333333333337</v>
      </c>
      <c r="N162" s="36">
        <f t="shared" si="1103"/>
        <v>371.08333333333331</v>
      </c>
      <c r="O162" s="20">
        <f t="shared" si="1064"/>
        <v>0.33944954128440369</v>
      </c>
      <c r="P162" s="23">
        <f t="shared" ref="P162:P169" si="1104">C162/$F162</f>
        <v>2.4464831804281346E-2</v>
      </c>
      <c r="Q162" s="15">
        <f t="shared" si="1066"/>
        <v>0.63608562691131498</v>
      </c>
      <c r="R162" s="27">
        <f t="shared" ref="R162:R169" si="1105">E162/$F162</f>
        <v>0</v>
      </c>
      <c r="S162" s="18">
        <v>0</v>
      </c>
      <c r="T162" s="21">
        <v>0</v>
      </c>
      <c r="U162" s="14">
        <v>23</v>
      </c>
      <c r="V162" s="25">
        <v>0</v>
      </c>
      <c r="W162" s="31">
        <f t="shared" ref="W162" si="1106">SUM(S162:V162)</f>
        <v>23</v>
      </c>
      <c r="X162" s="18">
        <v>0</v>
      </c>
      <c r="Y162" s="21">
        <v>0</v>
      </c>
      <c r="Z162" s="14">
        <v>5</v>
      </c>
      <c r="AA162" s="25">
        <v>0</v>
      </c>
      <c r="AB162" s="31">
        <f t="shared" ref="AB162" si="1107">SUM(X162:AA162)</f>
        <v>5</v>
      </c>
      <c r="AC162" s="18">
        <f t="shared" si="1070"/>
        <v>0</v>
      </c>
      <c r="AD162" s="21">
        <f t="shared" ref="AD162" si="1108">T162+Y162</f>
        <v>0</v>
      </c>
      <c r="AE162" s="14">
        <f t="shared" si="1039"/>
        <v>28</v>
      </c>
      <c r="AF162" s="25">
        <f t="shared" ref="AF162" si="1109">V162+AA162</f>
        <v>0</v>
      </c>
      <c r="AG162" s="29">
        <f t="shared" ref="AG162:AG169" si="1110">W162+AB162</f>
        <v>28</v>
      </c>
      <c r="AH162" s="57">
        <f t="shared" si="1074"/>
        <v>2.8542303771661569E-2</v>
      </c>
      <c r="AI162" s="37">
        <v>816</v>
      </c>
      <c r="AJ162" s="38">
        <f t="shared" ref="AJ162" si="1111">AI162/(AI162+AO162)</f>
        <v>0.83180428134556572</v>
      </c>
      <c r="AK162" s="39">
        <f t="shared" si="1076"/>
        <v>94</v>
      </c>
      <c r="AL162" s="40">
        <f t="shared" ref="AL162" si="1112">AK162/(AI162+AO162)</f>
        <v>9.5820591233435268E-2</v>
      </c>
      <c r="AM162" s="41">
        <v>71</v>
      </c>
      <c r="AN162" s="42">
        <f t="shared" ref="AN162" si="1113">AM162/(AQ162+AM162)</f>
        <v>7.2375127420998983E-2</v>
      </c>
      <c r="AO162" s="32">
        <v>165</v>
      </c>
      <c r="AP162" s="46">
        <f t="shared" ref="AP162" si="1114">AO162/(AO162+AI162)</f>
        <v>0.16819571865443425</v>
      </c>
      <c r="AQ162" s="29">
        <v>910</v>
      </c>
      <c r="AR162" s="43">
        <f t="shared" si="1080"/>
        <v>0.92762487257900106</v>
      </c>
      <c r="AS162" s="32">
        <f t="shared" si="1081"/>
        <v>12978</v>
      </c>
      <c r="AT162" s="60" cm="1">
        <f t="array" ref="AT162">AS162/(SUM(AM151:AM162+AQ151:AQ162))</f>
        <v>0.94399185336048885</v>
      </c>
      <c r="AU162" s="52">
        <v>13</v>
      </c>
      <c r="AV162" s="51">
        <v>69</v>
      </c>
      <c r="AW162" s="53">
        <v>117</v>
      </c>
      <c r="AX162" s="16">
        <f t="shared" si="1050"/>
        <v>199</v>
      </c>
      <c r="AY162" s="16">
        <f t="shared" si="1082"/>
        <v>782</v>
      </c>
      <c r="AZ162" s="17">
        <f t="shared" si="1083"/>
        <v>0.20285423037716616</v>
      </c>
      <c r="BA162" s="52">
        <f t="shared" si="1100"/>
        <v>282</v>
      </c>
      <c r="BB162" s="51">
        <f t="shared" ref="BB162:BD163" si="1115">SUM(AV151:AV162)</f>
        <v>1265</v>
      </c>
      <c r="BC162" s="53">
        <f t="shared" si="1115"/>
        <v>1740</v>
      </c>
      <c r="BD162" s="33">
        <f t="shared" si="1115"/>
        <v>3287</v>
      </c>
      <c r="BE162" s="61">
        <f t="shared" ref="BE162:BE169" si="1116">BD162/(SUM(AX151:AX162)+SUM(AY151:AY162))</f>
        <v>0.2390893220832121</v>
      </c>
      <c r="BF162" s="25">
        <v>93</v>
      </c>
      <c r="BG162" s="25">
        <v>45</v>
      </c>
      <c r="BH162" s="25">
        <v>1</v>
      </c>
      <c r="BI162" s="25">
        <v>6</v>
      </c>
      <c r="BJ162" s="25">
        <v>6</v>
      </c>
      <c r="BK162" s="171">
        <v>108</v>
      </c>
      <c r="BL162" s="172">
        <f t="shared" ref="BL162:BL169" si="1117">BK162/F162</f>
        <v>0.11009174311926606</v>
      </c>
      <c r="BM162" s="171">
        <f t="shared" si="1021"/>
        <v>1935</v>
      </c>
      <c r="BN162" s="172">
        <f t="shared" si="1088"/>
        <v>0.14074774512656385</v>
      </c>
    </row>
    <row r="163" spans="1:66" x14ac:dyDescent="0.3">
      <c r="A163" s="74">
        <v>45778</v>
      </c>
      <c r="B163" s="19">
        <v>426</v>
      </c>
      <c r="C163" s="22">
        <v>94</v>
      </c>
      <c r="D163" s="24">
        <v>786</v>
      </c>
      <c r="E163" s="26">
        <v>86</v>
      </c>
      <c r="F163" s="29">
        <f t="shared" si="1059"/>
        <v>1392</v>
      </c>
      <c r="G163" s="33">
        <f t="shared" si="1060"/>
        <v>966</v>
      </c>
      <c r="H163" s="34">
        <f t="shared" si="1061"/>
        <v>426</v>
      </c>
      <c r="I163" s="33">
        <f t="shared" si="1026"/>
        <v>13864</v>
      </c>
      <c r="J163" s="33">
        <f t="shared" ref="J163:K165" si="1118">SUM(G152:G163)</f>
        <v>9415</v>
      </c>
      <c r="K163" s="33">
        <f t="shared" si="1118"/>
        <v>4449</v>
      </c>
      <c r="L163" s="35">
        <f t="shared" si="1103"/>
        <v>1155.3333333333333</v>
      </c>
      <c r="M163" s="35">
        <f t="shared" si="1103"/>
        <v>784.58333333333337</v>
      </c>
      <c r="N163" s="36">
        <f t="shared" si="1103"/>
        <v>370.75</v>
      </c>
      <c r="O163" s="20">
        <f t="shared" si="1064"/>
        <v>0.30603448275862066</v>
      </c>
      <c r="P163" s="23">
        <f t="shared" si="1104"/>
        <v>6.7528735632183909E-2</v>
      </c>
      <c r="Q163" s="15">
        <f t="shared" si="1066"/>
        <v>0.56465517241379315</v>
      </c>
      <c r="R163" s="27">
        <f t="shared" si="1105"/>
        <v>6.17816091954023E-2</v>
      </c>
      <c r="S163" s="18">
        <v>0</v>
      </c>
      <c r="T163" s="21">
        <v>0</v>
      </c>
      <c r="U163" s="14">
        <v>9</v>
      </c>
      <c r="V163" s="25">
        <v>0</v>
      </c>
      <c r="W163" s="31">
        <f t="shared" ref="W163" si="1119">SUM(S163:V163)</f>
        <v>9</v>
      </c>
      <c r="X163" s="18">
        <v>0</v>
      </c>
      <c r="Y163" s="21">
        <v>0</v>
      </c>
      <c r="Z163" s="14">
        <v>25</v>
      </c>
      <c r="AA163" s="25">
        <v>0</v>
      </c>
      <c r="AB163" s="31">
        <f t="shared" ref="AB163" si="1120">SUM(X163:AA163)</f>
        <v>25</v>
      </c>
      <c r="AC163" s="18">
        <f t="shared" si="1070"/>
        <v>0</v>
      </c>
      <c r="AD163" s="21">
        <f t="shared" ref="AD163" si="1121">T163+Y163</f>
        <v>0</v>
      </c>
      <c r="AE163" s="14">
        <f t="shared" si="1039"/>
        <v>34</v>
      </c>
      <c r="AF163" s="25">
        <f t="shared" ref="AF163" si="1122">V163+AA163</f>
        <v>0</v>
      </c>
      <c r="AG163" s="29">
        <f t="shared" si="1110"/>
        <v>34</v>
      </c>
      <c r="AH163" s="57">
        <f t="shared" si="1074"/>
        <v>2.442528735632184E-2</v>
      </c>
      <c r="AI163" s="37">
        <v>1063</v>
      </c>
      <c r="AJ163" s="38">
        <f t="shared" ref="AJ163" si="1123">AI163/(AI163+AO163)</f>
        <v>0.76364942528735635</v>
      </c>
      <c r="AK163" s="39">
        <f t="shared" si="1076"/>
        <v>249</v>
      </c>
      <c r="AL163" s="40">
        <f t="shared" ref="AL163" si="1124">AK163/(AI163+AO163)</f>
        <v>0.1788793103448276</v>
      </c>
      <c r="AM163" s="41">
        <v>80</v>
      </c>
      <c r="AN163" s="42">
        <f t="shared" ref="AN163" si="1125">AM163/(AQ163+AM163)</f>
        <v>5.7471264367816091E-2</v>
      </c>
      <c r="AO163" s="32">
        <v>329</v>
      </c>
      <c r="AP163" s="46">
        <f t="shared" ref="AP163" si="1126">AO163/(AO163+AI163)</f>
        <v>0.23635057471264367</v>
      </c>
      <c r="AQ163" s="29">
        <v>1312</v>
      </c>
      <c r="AR163" s="43">
        <f t="shared" si="1080"/>
        <v>0.94252873563218387</v>
      </c>
      <c r="AS163" s="32">
        <f t="shared" si="1081"/>
        <v>13106</v>
      </c>
      <c r="AT163" s="60" cm="1">
        <f t="array" ref="AT163">AS163/(SUM(AM152:AM163+AQ152:AQ163))</f>
        <v>0.94532602423542988</v>
      </c>
      <c r="AU163" s="52">
        <v>21</v>
      </c>
      <c r="AV163" s="51">
        <v>185</v>
      </c>
      <c r="AW163" s="53">
        <v>209</v>
      </c>
      <c r="AX163" s="16">
        <f t="shared" si="1050"/>
        <v>415</v>
      </c>
      <c r="AY163" s="16">
        <f t="shared" si="1082"/>
        <v>977</v>
      </c>
      <c r="AZ163" s="17">
        <f t="shared" si="1083"/>
        <v>0.29813218390804597</v>
      </c>
      <c r="BA163" s="52">
        <f t="shared" si="1100"/>
        <v>285</v>
      </c>
      <c r="BB163" s="51">
        <f t="shared" si="1115"/>
        <v>1358</v>
      </c>
      <c r="BC163" s="53">
        <f t="shared" si="1115"/>
        <v>1807</v>
      </c>
      <c r="BD163" s="33">
        <f t="shared" si="1115"/>
        <v>3450</v>
      </c>
      <c r="BE163" s="61">
        <f t="shared" si="1116"/>
        <v>0.24884593190998269</v>
      </c>
      <c r="BF163" s="25">
        <v>176</v>
      </c>
      <c r="BG163" s="25">
        <v>74</v>
      </c>
      <c r="BH163" s="25">
        <v>63</v>
      </c>
      <c r="BI163" s="25">
        <v>75</v>
      </c>
      <c r="BJ163" s="25">
        <v>21</v>
      </c>
      <c r="BK163" s="171">
        <v>196</v>
      </c>
      <c r="BL163" s="172">
        <f t="shared" si="1117"/>
        <v>0.14080459770114942</v>
      </c>
      <c r="BM163" s="171">
        <f t="shared" si="1021"/>
        <v>2035</v>
      </c>
      <c r="BN163" s="172">
        <f t="shared" si="1088"/>
        <v>0.14678303519907673</v>
      </c>
    </row>
    <row r="164" spans="1:66" x14ac:dyDescent="0.3">
      <c r="A164" s="74">
        <v>45809</v>
      </c>
      <c r="B164" s="19">
        <v>351</v>
      </c>
      <c r="C164" s="22">
        <v>103</v>
      </c>
      <c r="D164" s="24">
        <v>710</v>
      </c>
      <c r="E164" s="26">
        <v>11</v>
      </c>
      <c r="F164" s="29">
        <f t="shared" si="1059"/>
        <v>1175</v>
      </c>
      <c r="G164" s="33">
        <f t="shared" si="1060"/>
        <v>824</v>
      </c>
      <c r="H164" s="34">
        <f t="shared" si="1061"/>
        <v>351</v>
      </c>
      <c r="I164" s="33">
        <f t="shared" ref="I164:I169" si="1127">SUM(F153:F164)</f>
        <v>14295</v>
      </c>
      <c r="J164" s="33">
        <f t="shared" si="1118"/>
        <v>9783</v>
      </c>
      <c r="K164" s="33">
        <f t="shared" si="1118"/>
        <v>4512</v>
      </c>
      <c r="L164" s="35">
        <f t="shared" ref="L164" si="1128">I164/12</f>
        <v>1191.25</v>
      </c>
      <c r="M164" s="35">
        <f t="shared" ref="M164" si="1129">J164/12</f>
        <v>815.25</v>
      </c>
      <c r="N164" s="36">
        <f t="shared" ref="N164" si="1130">K164/12</f>
        <v>376</v>
      </c>
      <c r="O164" s="20">
        <f t="shared" si="1064"/>
        <v>0.29872340425531912</v>
      </c>
      <c r="P164" s="23">
        <f t="shared" si="1104"/>
        <v>8.7659574468085102E-2</v>
      </c>
      <c r="Q164" s="15">
        <f t="shared" si="1066"/>
        <v>0.60425531914893615</v>
      </c>
      <c r="R164" s="27">
        <f t="shared" si="1105"/>
        <v>9.3617021276595751E-3</v>
      </c>
      <c r="S164" s="18">
        <v>6</v>
      </c>
      <c r="T164" s="21">
        <v>0</v>
      </c>
      <c r="U164" s="14">
        <v>20</v>
      </c>
      <c r="V164" s="25">
        <v>0</v>
      </c>
      <c r="W164" s="31">
        <f t="shared" ref="W164" si="1131">SUM(S164:V164)</f>
        <v>26</v>
      </c>
      <c r="X164" s="18">
        <v>0</v>
      </c>
      <c r="Y164" s="21">
        <v>12</v>
      </c>
      <c r="Z164" s="14">
        <v>45</v>
      </c>
      <c r="AA164" s="25">
        <v>0</v>
      </c>
      <c r="AB164" s="31">
        <f t="shared" ref="AB164" si="1132">SUM(X164:AA164)</f>
        <v>57</v>
      </c>
      <c r="AC164" s="18">
        <f t="shared" si="1070"/>
        <v>6</v>
      </c>
      <c r="AD164" s="21">
        <f t="shared" ref="AD164:AE166" si="1133">T164+Y164</f>
        <v>12</v>
      </c>
      <c r="AE164" s="14">
        <f t="shared" si="1133"/>
        <v>65</v>
      </c>
      <c r="AF164" s="25">
        <f t="shared" ref="AF164" si="1134">V164+AA164</f>
        <v>0</v>
      </c>
      <c r="AG164" s="29">
        <f t="shared" si="1110"/>
        <v>83</v>
      </c>
      <c r="AH164" s="57">
        <f t="shared" si="1074"/>
        <v>7.0638297872340425E-2</v>
      </c>
      <c r="AI164" s="37">
        <v>936</v>
      </c>
      <c r="AJ164" s="38">
        <f t="shared" ref="AJ164" si="1135">AI164/(AI164+AO164)</f>
        <v>0.79659574468085104</v>
      </c>
      <c r="AK164" s="39">
        <f t="shared" si="1076"/>
        <v>178</v>
      </c>
      <c r="AL164" s="40">
        <f t="shared" ref="AL164" si="1136">AK164/(AI164+AO164)</f>
        <v>0.15148936170212765</v>
      </c>
      <c r="AM164" s="41">
        <v>61</v>
      </c>
      <c r="AN164" s="42">
        <f t="shared" ref="AN164" si="1137">AM164/(AQ164+AM164)</f>
        <v>5.1914893617021278E-2</v>
      </c>
      <c r="AO164" s="32">
        <v>239</v>
      </c>
      <c r="AP164" s="46">
        <f t="shared" ref="AP164" si="1138">AO164/(AO164+AI164)</f>
        <v>0.20340425531914894</v>
      </c>
      <c r="AQ164" s="29">
        <v>1114</v>
      </c>
      <c r="AR164" s="43">
        <f t="shared" si="1080"/>
        <v>0.94808510638297872</v>
      </c>
      <c r="AS164" s="32">
        <f t="shared" si="1081"/>
        <v>13520</v>
      </c>
      <c r="AT164" s="60" cm="1">
        <f t="array" ref="AT164">AS164/(SUM(AM153:AM164+AQ153:AQ164))</f>
        <v>0.94578523959426375</v>
      </c>
      <c r="AU164" s="52">
        <v>35</v>
      </c>
      <c r="AV164" s="51">
        <v>76</v>
      </c>
      <c r="AW164" s="53">
        <v>173</v>
      </c>
      <c r="AX164" s="16">
        <f t="shared" si="1050"/>
        <v>284</v>
      </c>
      <c r="AY164" s="16">
        <f t="shared" si="1082"/>
        <v>891</v>
      </c>
      <c r="AZ164" s="17">
        <f t="shared" si="1083"/>
        <v>0.24170212765957447</v>
      </c>
      <c r="BA164" s="52">
        <f t="shared" si="1100"/>
        <v>304</v>
      </c>
      <c r="BB164" s="51">
        <f t="shared" ref="BB164:BD165" si="1139">SUM(AV153:AV164)</f>
        <v>1394</v>
      </c>
      <c r="BC164" s="53">
        <f t="shared" si="1139"/>
        <v>1888</v>
      </c>
      <c r="BD164" s="33">
        <f t="shared" si="1139"/>
        <v>3586</v>
      </c>
      <c r="BE164" s="61">
        <f t="shared" si="1116"/>
        <v>0.25085694298705841</v>
      </c>
      <c r="BF164" s="25">
        <v>115</v>
      </c>
      <c r="BG164" s="25">
        <v>31</v>
      </c>
      <c r="BH164" s="25">
        <v>9</v>
      </c>
      <c r="BI164" s="25">
        <v>9</v>
      </c>
      <c r="BJ164" s="25">
        <v>11</v>
      </c>
      <c r="BK164" s="171">
        <v>126</v>
      </c>
      <c r="BL164" s="172">
        <f t="shared" si="1117"/>
        <v>0.10723404255319149</v>
      </c>
      <c r="BM164" s="171">
        <f t="shared" ref="BM164:BM169" si="1140">SUM(BK153:BK164)</f>
        <v>1941</v>
      </c>
      <c r="BN164" s="172">
        <f t="shared" si="1088"/>
        <v>0.13578174186778594</v>
      </c>
    </row>
    <row r="165" spans="1:66" x14ac:dyDescent="0.3">
      <c r="A165" s="74">
        <v>45839</v>
      </c>
      <c r="B165" s="19">
        <v>458</v>
      </c>
      <c r="C165" s="22">
        <v>61</v>
      </c>
      <c r="D165" s="24">
        <v>799</v>
      </c>
      <c r="E165" s="26">
        <v>24</v>
      </c>
      <c r="F165" s="29">
        <f t="shared" si="1059"/>
        <v>1342</v>
      </c>
      <c r="G165" s="33">
        <f t="shared" si="1060"/>
        <v>884</v>
      </c>
      <c r="H165" s="34">
        <f t="shared" si="1061"/>
        <v>458</v>
      </c>
      <c r="I165" s="33">
        <f t="shared" si="1127"/>
        <v>14347</v>
      </c>
      <c r="J165" s="33">
        <f t="shared" si="1118"/>
        <v>9842</v>
      </c>
      <c r="K165" s="33">
        <f t="shared" si="1118"/>
        <v>4505</v>
      </c>
      <c r="L165" s="35">
        <f t="shared" ref="L165:N165" si="1141">I165/12</f>
        <v>1195.5833333333333</v>
      </c>
      <c r="M165" s="35">
        <f t="shared" si="1141"/>
        <v>820.16666666666663</v>
      </c>
      <c r="N165" s="36">
        <f t="shared" si="1141"/>
        <v>375.41666666666669</v>
      </c>
      <c r="O165" s="20">
        <f t="shared" si="1064"/>
        <v>0.3412816691505216</v>
      </c>
      <c r="P165" s="23">
        <f t="shared" si="1104"/>
        <v>4.5454545454545456E-2</v>
      </c>
      <c r="Q165" s="15">
        <f t="shared" si="1066"/>
        <v>0.59538002980625937</v>
      </c>
      <c r="R165" s="27">
        <f t="shared" si="1105"/>
        <v>1.7883755588673621E-2</v>
      </c>
      <c r="S165" s="18">
        <v>0</v>
      </c>
      <c r="T165" s="21">
        <v>0</v>
      </c>
      <c r="U165" s="14">
        <v>3</v>
      </c>
      <c r="V165" s="25">
        <v>0</v>
      </c>
      <c r="W165" s="31">
        <f t="shared" ref="W165" si="1142">SUM(S165:V165)</f>
        <v>3</v>
      </c>
      <c r="X165" s="18">
        <v>5</v>
      </c>
      <c r="Y165" s="21">
        <v>0</v>
      </c>
      <c r="Z165" s="14">
        <v>50</v>
      </c>
      <c r="AA165" s="25">
        <v>0</v>
      </c>
      <c r="AB165" s="31">
        <f t="shared" ref="AB165" si="1143">SUM(X165:AA165)</f>
        <v>55</v>
      </c>
      <c r="AC165" s="18">
        <f t="shared" si="1070"/>
        <v>5</v>
      </c>
      <c r="AD165" s="21">
        <f t="shared" si="1133"/>
        <v>0</v>
      </c>
      <c r="AE165" s="14">
        <f t="shared" si="1133"/>
        <v>53</v>
      </c>
      <c r="AF165" s="25">
        <f t="shared" ref="AF165" si="1144">V165+AA165</f>
        <v>0</v>
      </c>
      <c r="AG165" s="29">
        <f t="shared" si="1110"/>
        <v>58</v>
      </c>
      <c r="AH165" s="57">
        <f t="shared" si="1074"/>
        <v>4.3219076005961254E-2</v>
      </c>
      <c r="AI165" s="37">
        <v>1056</v>
      </c>
      <c r="AJ165" s="38">
        <f t="shared" ref="AJ165:AJ171" si="1145">AI165/(AI165+AO165)</f>
        <v>0.78688524590163933</v>
      </c>
      <c r="AK165" s="39">
        <f t="shared" si="1076"/>
        <v>190</v>
      </c>
      <c r="AL165" s="40">
        <f t="shared" ref="AL165:AL171" si="1146">AK165/(AI165+AO165)</f>
        <v>0.14157973174366617</v>
      </c>
      <c r="AM165" s="41">
        <v>96</v>
      </c>
      <c r="AN165" s="42">
        <f t="shared" ref="AN165" si="1147">AM165/(AQ165+AM165)</f>
        <v>7.1535022354694486E-2</v>
      </c>
      <c r="AO165" s="32">
        <v>286</v>
      </c>
      <c r="AP165" s="46">
        <f t="shared" ref="AP165:AP171" si="1148">AO165/(AO165+AI165)</f>
        <v>0.21311475409836064</v>
      </c>
      <c r="AQ165" s="29">
        <v>1246</v>
      </c>
      <c r="AR165" s="43">
        <f t="shared" si="1080"/>
        <v>0.92846497764530556</v>
      </c>
      <c r="AS165" s="32">
        <f t="shared" si="1081"/>
        <v>13545</v>
      </c>
      <c r="AT165" s="60" cm="1">
        <f t="array" ref="AT165">AS165/(SUM(AM154:AM165+AQ154:AQ165))</f>
        <v>0.94409981180734648</v>
      </c>
      <c r="AU165" s="52">
        <v>16</v>
      </c>
      <c r="AV165" s="51">
        <v>112</v>
      </c>
      <c r="AW165" s="53">
        <v>147</v>
      </c>
      <c r="AX165" s="16">
        <f t="shared" ref="AX165:AX171" si="1149">SUM(AU165:AW165)</f>
        <v>275</v>
      </c>
      <c r="AY165" s="16">
        <f t="shared" si="1082"/>
        <v>1067</v>
      </c>
      <c r="AZ165" s="17">
        <f t="shared" si="1083"/>
        <v>0.20491803278688525</v>
      </c>
      <c r="BA165" s="52">
        <f t="shared" si="1100"/>
        <v>298</v>
      </c>
      <c r="BB165" s="51">
        <f t="shared" si="1139"/>
        <v>1429</v>
      </c>
      <c r="BC165" s="53">
        <f t="shared" si="1139"/>
        <v>1883</v>
      </c>
      <c r="BD165" s="33">
        <f t="shared" si="1139"/>
        <v>3610</v>
      </c>
      <c r="BE165" s="61">
        <f t="shared" si="1116"/>
        <v>0.25162054784972471</v>
      </c>
      <c r="BF165" s="25">
        <v>128</v>
      </c>
      <c r="BG165" s="25">
        <v>93</v>
      </c>
      <c r="BH165" s="25">
        <v>30</v>
      </c>
      <c r="BI165" s="25">
        <v>20</v>
      </c>
      <c r="BJ165" s="25">
        <v>14</v>
      </c>
      <c r="BK165" s="171">
        <v>154</v>
      </c>
      <c r="BL165" s="172">
        <f t="shared" si="1117"/>
        <v>0.11475409836065574</v>
      </c>
      <c r="BM165" s="171">
        <f t="shared" si="1140"/>
        <v>1730</v>
      </c>
      <c r="BN165" s="172">
        <f t="shared" si="1088"/>
        <v>0.12058270021607305</v>
      </c>
    </row>
    <row r="166" spans="1:66" x14ac:dyDescent="0.3">
      <c r="A166" s="74">
        <v>45870</v>
      </c>
      <c r="B166" s="19">
        <v>515</v>
      </c>
      <c r="C166" s="22">
        <v>212</v>
      </c>
      <c r="D166" s="24">
        <v>612</v>
      </c>
      <c r="E166" s="26">
        <v>37</v>
      </c>
      <c r="F166" s="29">
        <f t="shared" ref="F166" si="1150">SUM(B166:E166)</f>
        <v>1376</v>
      </c>
      <c r="G166" s="33">
        <f t="shared" ref="G166:G171" si="1151">SUM(C166:E166)</f>
        <v>861</v>
      </c>
      <c r="H166" s="34">
        <f t="shared" ref="H166" si="1152">B166</f>
        <v>515</v>
      </c>
      <c r="I166" s="33">
        <f t="shared" si="1127"/>
        <v>14495</v>
      </c>
      <c r="J166" s="33">
        <f t="shared" ref="J166:K169" si="1153">SUM(G155:G166)</f>
        <v>9893</v>
      </c>
      <c r="K166" s="33">
        <f t="shared" si="1153"/>
        <v>4602</v>
      </c>
      <c r="L166" s="35">
        <f t="shared" ref="L166:N169" si="1154">I166/12</f>
        <v>1207.9166666666667</v>
      </c>
      <c r="M166" s="35">
        <f t="shared" si="1154"/>
        <v>824.41666666666663</v>
      </c>
      <c r="N166" s="36">
        <f t="shared" si="1154"/>
        <v>383.5</v>
      </c>
      <c r="O166" s="20">
        <f t="shared" ref="O166:O171" si="1155">B166/$F166</f>
        <v>0.37427325581395349</v>
      </c>
      <c r="P166" s="23">
        <f t="shared" si="1104"/>
        <v>0.15406976744186046</v>
      </c>
      <c r="Q166" s="15">
        <f t="shared" ref="Q166:Q171" si="1156">D166/$F166</f>
        <v>0.44476744186046513</v>
      </c>
      <c r="R166" s="27">
        <f t="shared" si="1105"/>
        <v>2.6889534883720929E-2</v>
      </c>
      <c r="S166" s="18">
        <v>3</v>
      </c>
      <c r="T166" s="21">
        <v>0</v>
      </c>
      <c r="U166" s="14">
        <v>9</v>
      </c>
      <c r="V166" s="25">
        <v>0</v>
      </c>
      <c r="W166" s="31">
        <f t="shared" ref="W166" si="1157">SUM(S166:V166)</f>
        <v>12</v>
      </c>
      <c r="X166" s="18">
        <v>1</v>
      </c>
      <c r="Y166" s="21">
        <v>0</v>
      </c>
      <c r="Z166" s="14">
        <v>39</v>
      </c>
      <c r="AA166" s="25">
        <v>0</v>
      </c>
      <c r="AB166" s="31">
        <f t="shared" ref="AB166" si="1158">SUM(X166:AA166)</f>
        <v>40</v>
      </c>
      <c r="AC166" s="18">
        <f t="shared" ref="AC166" si="1159">S166+X166</f>
        <v>4</v>
      </c>
      <c r="AD166" s="21">
        <f t="shared" si="1133"/>
        <v>0</v>
      </c>
      <c r="AE166" s="14">
        <f t="shared" ref="AE166:AE171" si="1160">U166+Z166</f>
        <v>48</v>
      </c>
      <c r="AF166" s="25">
        <f t="shared" ref="AF166" si="1161">V166+AA166</f>
        <v>0</v>
      </c>
      <c r="AG166" s="29">
        <f t="shared" si="1110"/>
        <v>52</v>
      </c>
      <c r="AH166" s="57">
        <f t="shared" ref="AH166" si="1162">AG166/F166</f>
        <v>3.7790697674418602E-2</v>
      </c>
      <c r="AI166" s="37">
        <v>1133</v>
      </c>
      <c r="AJ166" s="38">
        <f t="shared" si="1145"/>
        <v>0.82340116279069764</v>
      </c>
      <c r="AK166" s="39">
        <f t="shared" ref="AK166:AK171" si="1163">AQ166-AI166</f>
        <v>179</v>
      </c>
      <c r="AL166" s="40">
        <f t="shared" si="1146"/>
        <v>0.13008720930232559</v>
      </c>
      <c r="AM166" s="41">
        <v>64</v>
      </c>
      <c r="AN166" s="42">
        <f t="shared" ref="AN166" si="1164">AM166/(AQ166+AM166)</f>
        <v>4.6511627906976744E-2</v>
      </c>
      <c r="AO166" s="32">
        <v>243</v>
      </c>
      <c r="AP166" s="46">
        <f t="shared" si="1148"/>
        <v>0.17659883720930233</v>
      </c>
      <c r="AQ166" s="29">
        <v>1312</v>
      </c>
      <c r="AR166" s="43">
        <f t="shared" ref="AR166" si="1165">AQ166/(AQ166+AM166)</f>
        <v>0.95348837209302328</v>
      </c>
      <c r="AS166" s="32">
        <f t="shared" ref="AS166:AS171" si="1166">SUM(AQ155:AQ166)</f>
        <v>13705</v>
      </c>
      <c r="AT166" s="60" cm="1">
        <f t="array" ref="AT166">AS166/(SUM(AM155:AM166+AQ155:AQ166))</f>
        <v>0.94549844774060021</v>
      </c>
      <c r="AU166" s="52">
        <v>51</v>
      </c>
      <c r="AV166" s="51">
        <v>68</v>
      </c>
      <c r="AW166" s="53">
        <v>394</v>
      </c>
      <c r="AX166" s="16">
        <f t="shared" si="1149"/>
        <v>513</v>
      </c>
      <c r="AY166" s="16">
        <f t="shared" ref="AY166:AY171" si="1167">F166-(AX166)</f>
        <v>863</v>
      </c>
      <c r="AZ166" s="17">
        <f t="shared" ref="AZ166" si="1168">AX166/(AY166+AX166)</f>
        <v>0.37281976744186046</v>
      </c>
      <c r="BA166" s="52">
        <f t="shared" ref="BA166:BD169" si="1169">SUM(AU155:AU166)</f>
        <v>333</v>
      </c>
      <c r="BB166" s="51">
        <f t="shared" si="1169"/>
        <v>1419</v>
      </c>
      <c r="BC166" s="53">
        <f t="shared" si="1169"/>
        <v>2127</v>
      </c>
      <c r="BD166" s="33">
        <f t="shared" si="1169"/>
        <v>3879</v>
      </c>
      <c r="BE166" s="61">
        <f t="shared" si="1116"/>
        <v>0.26760952052431874</v>
      </c>
      <c r="BF166" s="25">
        <v>121</v>
      </c>
      <c r="BG166" s="25">
        <v>73</v>
      </c>
      <c r="BH166" s="25">
        <v>10</v>
      </c>
      <c r="BI166" s="25">
        <v>9</v>
      </c>
      <c r="BJ166" s="25">
        <v>7</v>
      </c>
      <c r="BK166" s="171">
        <v>134</v>
      </c>
      <c r="BL166" s="172">
        <f t="shared" si="1117"/>
        <v>9.7383720930232565E-2</v>
      </c>
      <c r="BM166" s="171">
        <f t="shared" si="1140"/>
        <v>1712</v>
      </c>
      <c r="BN166" s="172">
        <f t="shared" ref="BN166" si="1170">BM166/I166</f>
        <v>0.11810969299758538</v>
      </c>
    </row>
    <row r="167" spans="1:66" x14ac:dyDescent="0.3">
      <c r="A167" s="74">
        <v>45901</v>
      </c>
      <c r="B167" s="19">
        <v>519</v>
      </c>
      <c r="C167" s="22">
        <v>216</v>
      </c>
      <c r="D167" s="24">
        <v>888</v>
      </c>
      <c r="E167" s="26">
        <v>4</v>
      </c>
      <c r="F167" s="29">
        <f>SUM(B167:E167)</f>
        <v>1627</v>
      </c>
      <c r="G167" s="33">
        <f t="shared" si="1151"/>
        <v>1108</v>
      </c>
      <c r="H167" s="34">
        <f>B167</f>
        <v>519</v>
      </c>
      <c r="I167" s="33">
        <f t="shared" si="1127"/>
        <v>14760</v>
      </c>
      <c r="J167" s="33">
        <f t="shared" si="1153"/>
        <v>10043</v>
      </c>
      <c r="K167" s="33">
        <f t="shared" si="1153"/>
        <v>4717</v>
      </c>
      <c r="L167" s="35">
        <f t="shared" si="1154"/>
        <v>1230</v>
      </c>
      <c r="M167" s="35">
        <f t="shared" si="1154"/>
        <v>836.91666666666663</v>
      </c>
      <c r="N167" s="36">
        <f t="shared" si="1154"/>
        <v>393.08333333333331</v>
      </c>
      <c r="O167" s="20">
        <f t="shared" si="1155"/>
        <v>0.31899200983405041</v>
      </c>
      <c r="P167" s="23">
        <f t="shared" si="1104"/>
        <v>0.13275968039336203</v>
      </c>
      <c r="Q167" s="15">
        <f t="shared" si="1156"/>
        <v>0.54578979717271048</v>
      </c>
      <c r="R167" s="27">
        <f t="shared" si="1105"/>
        <v>2.4585125998770742E-3</v>
      </c>
      <c r="S167" s="18">
        <v>10</v>
      </c>
      <c r="T167" s="21">
        <v>0</v>
      </c>
      <c r="U167" s="14">
        <v>20</v>
      </c>
      <c r="V167" s="25">
        <v>0</v>
      </c>
      <c r="W167" s="31">
        <f>SUM(S167:V167)</f>
        <v>30</v>
      </c>
      <c r="X167" s="18">
        <v>0</v>
      </c>
      <c r="Y167" s="21">
        <v>30</v>
      </c>
      <c r="Z167" s="14">
        <v>46</v>
      </c>
      <c r="AA167" s="25">
        <v>0</v>
      </c>
      <c r="AB167" s="31">
        <f t="shared" ref="AB167:AB169" si="1171">SUM(X167:AA167)</f>
        <v>76</v>
      </c>
      <c r="AC167" s="18">
        <f t="shared" ref="AC167:AD169" si="1172">S167+X167</f>
        <v>10</v>
      </c>
      <c r="AD167" s="21">
        <f t="shared" si="1172"/>
        <v>30</v>
      </c>
      <c r="AE167" s="14">
        <f t="shared" si="1160"/>
        <v>66</v>
      </c>
      <c r="AF167" s="25">
        <f>V167+AA167</f>
        <v>0</v>
      </c>
      <c r="AG167" s="29">
        <f t="shared" si="1110"/>
        <v>106</v>
      </c>
      <c r="AH167" s="57">
        <f t="shared" ref="AH167:AH169" si="1173">AG167/F167</f>
        <v>6.515058389674247E-2</v>
      </c>
      <c r="AI167" s="37">
        <v>1308</v>
      </c>
      <c r="AJ167" s="38">
        <f t="shared" si="1145"/>
        <v>0.8039336201598033</v>
      </c>
      <c r="AK167" s="39">
        <f t="shared" si="1163"/>
        <v>122</v>
      </c>
      <c r="AL167" s="40">
        <f t="shared" si="1146"/>
        <v>7.4984634296250768E-2</v>
      </c>
      <c r="AM167" s="41">
        <v>197</v>
      </c>
      <c r="AN167" s="42">
        <f t="shared" ref="AN167:AN169" si="1174">AM167/(AQ167+AM167)</f>
        <v>0.12108174554394591</v>
      </c>
      <c r="AO167" s="32">
        <v>319</v>
      </c>
      <c r="AP167" s="46">
        <f t="shared" si="1148"/>
        <v>0.19606637984019668</v>
      </c>
      <c r="AQ167" s="29">
        <v>1430</v>
      </c>
      <c r="AR167" s="43">
        <f t="shared" ref="AR167:AR169" si="1175">AQ167/(AQ167+AM167)</f>
        <v>0.87891825445605409</v>
      </c>
      <c r="AS167" s="32">
        <f t="shared" si="1166"/>
        <v>13844</v>
      </c>
      <c r="AT167" s="60" cm="1">
        <f t="array" ref="AT167">AS167/(SUM(AM156:AM167+AQ156:AQ167))</f>
        <v>0.93794037940379404</v>
      </c>
      <c r="AU167" s="52">
        <v>52</v>
      </c>
      <c r="AV167" s="51">
        <v>303</v>
      </c>
      <c r="AW167" s="53">
        <v>185</v>
      </c>
      <c r="AX167" s="16">
        <f t="shared" si="1149"/>
        <v>540</v>
      </c>
      <c r="AY167" s="16">
        <f t="shared" si="1167"/>
        <v>1087</v>
      </c>
      <c r="AZ167" s="17">
        <f t="shared" ref="AZ167:AZ169" si="1176">AX167/(AY167+AX167)</f>
        <v>0.33189920098340503</v>
      </c>
      <c r="BA167" s="52">
        <f t="shared" si="1169"/>
        <v>353</v>
      </c>
      <c r="BB167" s="51">
        <f t="shared" si="1169"/>
        <v>1673</v>
      </c>
      <c r="BC167" s="53">
        <f t="shared" si="1169"/>
        <v>2022</v>
      </c>
      <c r="BD167" s="33">
        <f t="shared" si="1169"/>
        <v>4048</v>
      </c>
      <c r="BE167" s="61">
        <f t="shared" si="1116"/>
        <v>0.27425474254742549</v>
      </c>
      <c r="BF167" s="25">
        <v>100</v>
      </c>
      <c r="BG167" s="25">
        <v>41</v>
      </c>
      <c r="BH167" s="25">
        <v>11</v>
      </c>
      <c r="BI167" s="25">
        <v>15</v>
      </c>
      <c r="BJ167" s="25">
        <v>19</v>
      </c>
      <c r="BK167" s="171">
        <v>134</v>
      </c>
      <c r="BL167" s="172">
        <f t="shared" si="1117"/>
        <v>8.2360172095881992E-2</v>
      </c>
      <c r="BM167" s="171">
        <f t="shared" si="1140"/>
        <v>1735</v>
      </c>
      <c r="BN167" s="172">
        <f t="shared" ref="BN167:BN169" si="1177">BM167/I167</f>
        <v>0.11754742547425474</v>
      </c>
    </row>
    <row r="168" spans="1:66" x14ac:dyDescent="0.3">
      <c r="A168" s="74">
        <v>45931</v>
      </c>
      <c r="B168" s="19">
        <v>437</v>
      </c>
      <c r="C168" s="22">
        <v>118</v>
      </c>
      <c r="D168" s="24">
        <v>891</v>
      </c>
      <c r="E168" s="26">
        <v>32</v>
      </c>
      <c r="F168" s="29">
        <f>SUM(B168:E168)</f>
        <v>1478</v>
      </c>
      <c r="G168" s="33">
        <f t="shared" si="1151"/>
        <v>1041</v>
      </c>
      <c r="H168" s="34">
        <f>B168</f>
        <v>437</v>
      </c>
      <c r="I168" s="33">
        <f t="shared" si="1127"/>
        <v>15017</v>
      </c>
      <c r="J168" s="33">
        <f t="shared" si="1153"/>
        <v>10247</v>
      </c>
      <c r="K168" s="33">
        <f t="shared" si="1153"/>
        <v>4770</v>
      </c>
      <c r="L168" s="35">
        <f t="shared" si="1154"/>
        <v>1251.4166666666667</v>
      </c>
      <c r="M168" s="35">
        <f t="shared" si="1154"/>
        <v>853.91666666666663</v>
      </c>
      <c r="N168" s="36">
        <f t="shared" si="1154"/>
        <v>397.5</v>
      </c>
      <c r="O168" s="20">
        <f t="shared" si="1155"/>
        <v>0.29566982408660353</v>
      </c>
      <c r="P168" s="23">
        <f t="shared" si="1104"/>
        <v>7.9837618403247629E-2</v>
      </c>
      <c r="Q168" s="15">
        <f t="shared" si="1156"/>
        <v>0.60284167794316645</v>
      </c>
      <c r="R168" s="27">
        <f t="shared" si="1105"/>
        <v>2.165087956698241E-2</v>
      </c>
      <c r="S168" s="18">
        <v>4</v>
      </c>
      <c r="T168" s="21">
        <v>0</v>
      </c>
      <c r="U168" s="14">
        <v>35</v>
      </c>
      <c r="V168" s="25">
        <v>0</v>
      </c>
      <c r="W168" s="31">
        <f>SUM(S168:V168)</f>
        <v>39</v>
      </c>
      <c r="X168" s="18">
        <v>0</v>
      </c>
      <c r="Y168" s="21">
        <v>0</v>
      </c>
      <c r="Z168" s="14">
        <v>13</v>
      </c>
      <c r="AA168" s="25">
        <v>0</v>
      </c>
      <c r="AB168" s="31">
        <f t="shared" si="1171"/>
        <v>13</v>
      </c>
      <c r="AC168" s="18">
        <f t="shared" si="1172"/>
        <v>4</v>
      </c>
      <c r="AD168" s="21">
        <f t="shared" si="1172"/>
        <v>0</v>
      </c>
      <c r="AE168" s="14">
        <f t="shared" si="1160"/>
        <v>48</v>
      </c>
      <c r="AF168" s="25">
        <f>V168+AA168</f>
        <v>0</v>
      </c>
      <c r="AG168" s="29">
        <f t="shared" si="1110"/>
        <v>52</v>
      </c>
      <c r="AH168" s="57">
        <f t="shared" si="1173"/>
        <v>3.5182679296346414E-2</v>
      </c>
      <c r="AI168" s="37">
        <v>1194</v>
      </c>
      <c r="AJ168" s="38">
        <f t="shared" si="1145"/>
        <v>0.80784844384303112</v>
      </c>
      <c r="AK168" s="39">
        <f t="shared" si="1163"/>
        <v>208</v>
      </c>
      <c r="AL168" s="40">
        <f t="shared" si="1146"/>
        <v>0.14073071718538566</v>
      </c>
      <c r="AM168" s="41">
        <v>76</v>
      </c>
      <c r="AN168" s="42">
        <f t="shared" si="1174"/>
        <v>5.142083897158322E-2</v>
      </c>
      <c r="AO168" s="32">
        <v>284</v>
      </c>
      <c r="AP168" s="46">
        <f t="shared" si="1148"/>
        <v>0.19215155615696888</v>
      </c>
      <c r="AQ168" s="29">
        <v>1402</v>
      </c>
      <c r="AR168" s="43">
        <f t="shared" si="1175"/>
        <v>0.94857916102841677</v>
      </c>
      <c r="AS168" s="32">
        <f t="shared" si="1166"/>
        <v>14104</v>
      </c>
      <c r="AT168" s="60" cm="1">
        <f t="array" ref="AT168">AS168/(SUM(AM157:AM168+AQ157:AQ168))</f>
        <v>0.93920223746420728</v>
      </c>
      <c r="AU168" s="52">
        <v>5</v>
      </c>
      <c r="AV168" s="51">
        <v>147</v>
      </c>
      <c r="AW168" s="53">
        <v>210</v>
      </c>
      <c r="AX168" s="16">
        <f t="shared" si="1149"/>
        <v>362</v>
      </c>
      <c r="AY168" s="16">
        <f t="shared" si="1167"/>
        <v>1116</v>
      </c>
      <c r="AZ168" s="17">
        <f t="shared" si="1176"/>
        <v>0.24492557510148849</v>
      </c>
      <c r="BA168" s="52">
        <f t="shared" si="1169"/>
        <v>352</v>
      </c>
      <c r="BB168" s="51">
        <f t="shared" si="1169"/>
        <v>1729</v>
      </c>
      <c r="BC168" s="53">
        <f t="shared" si="1169"/>
        <v>2076</v>
      </c>
      <c r="BD168" s="33">
        <f t="shared" si="1169"/>
        <v>4157</v>
      </c>
      <c r="BE168" s="61">
        <f t="shared" si="1116"/>
        <v>0.27681960444829196</v>
      </c>
      <c r="BF168" s="25">
        <v>86</v>
      </c>
      <c r="BG168" s="25">
        <v>63</v>
      </c>
      <c r="BH168" s="25">
        <v>2</v>
      </c>
      <c r="BI168" s="25">
        <v>11</v>
      </c>
      <c r="BJ168" s="25">
        <v>4</v>
      </c>
      <c r="BK168" s="171">
        <v>96</v>
      </c>
      <c r="BL168" s="172">
        <f t="shared" si="1117"/>
        <v>6.4952638700947224E-2</v>
      </c>
      <c r="BM168" s="171">
        <f t="shared" si="1140"/>
        <v>1601</v>
      </c>
      <c r="BN168" s="172">
        <f t="shared" si="1177"/>
        <v>0.10661250582672971</v>
      </c>
    </row>
    <row r="169" spans="1:66" ht="13.15" customHeight="1" x14ac:dyDescent="0.3">
      <c r="A169" s="74">
        <v>45962</v>
      </c>
      <c r="B169" s="19">
        <v>555</v>
      </c>
      <c r="C169" s="22">
        <v>47</v>
      </c>
      <c r="D169" s="24">
        <v>824</v>
      </c>
      <c r="E169" s="26">
        <v>15</v>
      </c>
      <c r="F169" s="29">
        <f>SUM(B169:E169)</f>
        <v>1441</v>
      </c>
      <c r="G169" s="33">
        <f t="shared" si="1151"/>
        <v>886</v>
      </c>
      <c r="H169" s="34">
        <f>B169</f>
        <v>555</v>
      </c>
      <c r="I169" s="33">
        <f t="shared" si="1127"/>
        <v>15252</v>
      </c>
      <c r="J169" s="33">
        <f t="shared" si="1153"/>
        <v>10285</v>
      </c>
      <c r="K169" s="33">
        <f t="shared" si="1153"/>
        <v>4967</v>
      </c>
      <c r="L169" s="35">
        <f t="shared" si="1154"/>
        <v>1271</v>
      </c>
      <c r="M169" s="35">
        <f t="shared" si="1154"/>
        <v>857.08333333333337</v>
      </c>
      <c r="N169" s="36">
        <f t="shared" si="1154"/>
        <v>413.91666666666669</v>
      </c>
      <c r="O169" s="20">
        <f t="shared" si="1155"/>
        <v>0.3851492019430951</v>
      </c>
      <c r="P169" s="23">
        <f t="shared" si="1104"/>
        <v>3.2616238723108953E-2</v>
      </c>
      <c r="Q169" s="15">
        <f t="shared" si="1156"/>
        <v>0.57182512144344211</v>
      </c>
      <c r="R169" s="27">
        <f t="shared" si="1105"/>
        <v>1.0409437890353921E-2</v>
      </c>
      <c r="S169" s="18">
        <v>7</v>
      </c>
      <c r="T169" s="21">
        <v>0</v>
      </c>
      <c r="U169" s="14">
        <v>29</v>
      </c>
      <c r="V169" s="25">
        <v>0</v>
      </c>
      <c r="W169" s="31">
        <f>SUM(S169:V169)</f>
        <v>36</v>
      </c>
      <c r="X169" s="18">
        <v>0</v>
      </c>
      <c r="Y169" s="21">
        <v>29</v>
      </c>
      <c r="Z169" s="14">
        <v>12</v>
      </c>
      <c r="AA169" s="25">
        <v>0</v>
      </c>
      <c r="AB169" s="31">
        <f t="shared" si="1171"/>
        <v>41</v>
      </c>
      <c r="AC169" s="18">
        <f t="shared" si="1172"/>
        <v>7</v>
      </c>
      <c r="AD169" s="21">
        <f t="shared" si="1172"/>
        <v>29</v>
      </c>
      <c r="AE169" s="14">
        <f t="shared" si="1160"/>
        <v>41</v>
      </c>
      <c r="AF169" s="25">
        <f>V169+AA169</f>
        <v>0</v>
      </c>
      <c r="AG169" s="29">
        <f t="shared" si="1110"/>
        <v>77</v>
      </c>
      <c r="AH169" s="57">
        <f t="shared" si="1173"/>
        <v>5.3435114503816793E-2</v>
      </c>
      <c r="AI169" s="37">
        <v>1090</v>
      </c>
      <c r="AJ169" s="38">
        <f t="shared" si="1145"/>
        <v>0.7564191533657183</v>
      </c>
      <c r="AK169" s="39">
        <f t="shared" si="1163"/>
        <v>298</v>
      </c>
      <c r="AL169" s="40">
        <f t="shared" si="1146"/>
        <v>0.20680083275503122</v>
      </c>
      <c r="AM169" s="41">
        <v>53</v>
      </c>
      <c r="AN169" s="42">
        <f t="shared" si="1174"/>
        <v>3.678001387925052E-2</v>
      </c>
      <c r="AO169" s="32">
        <v>351</v>
      </c>
      <c r="AP169" s="46">
        <f t="shared" si="1148"/>
        <v>0.24358084663428176</v>
      </c>
      <c r="AQ169" s="29">
        <v>1388</v>
      </c>
      <c r="AR169" s="43">
        <f t="shared" si="1175"/>
        <v>0.96321998612074944</v>
      </c>
      <c r="AS169" s="32">
        <f t="shared" si="1166"/>
        <v>14335</v>
      </c>
      <c r="AT169" s="60" cm="1">
        <f t="array" ref="AT169">AS169/(SUM(AM158:AM169+AQ158:AQ169))</f>
        <v>0.93987673747705214</v>
      </c>
      <c r="AU169" s="52">
        <v>11</v>
      </c>
      <c r="AV169" s="51">
        <v>114</v>
      </c>
      <c r="AW169" s="53">
        <v>168</v>
      </c>
      <c r="AX169" s="16">
        <f t="shared" si="1149"/>
        <v>293</v>
      </c>
      <c r="AY169" s="16">
        <f t="shared" si="1167"/>
        <v>1148</v>
      </c>
      <c r="AZ169" s="17">
        <f t="shared" si="1176"/>
        <v>0.20333102012491325</v>
      </c>
      <c r="BA169" s="52">
        <f t="shared" si="1169"/>
        <v>353</v>
      </c>
      <c r="BB169" s="51">
        <f t="shared" si="1169"/>
        <v>1760</v>
      </c>
      <c r="BC169" s="53">
        <f t="shared" si="1169"/>
        <v>2135</v>
      </c>
      <c r="BD169" s="33">
        <f t="shared" si="1169"/>
        <v>4248</v>
      </c>
      <c r="BE169" s="61">
        <f t="shared" si="1116"/>
        <v>0.27852084972462626</v>
      </c>
      <c r="BF169" s="25">
        <v>118</v>
      </c>
      <c r="BG169" s="25">
        <v>62</v>
      </c>
      <c r="BH169" s="25">
        <v>3</v>
      </c>
      <c r="BI169" s="25">
        <v>5</v>
      </c>
      <c r="BJ169" s="25">
        <v>11</v>
      </c>
      <c r="BK169" s="171">
        <v>153</v>
      </c>
      <c r="BL169" s="172">
        <f t="shared" si="1117"/>
        <v>0.10617626648160999</v>
      </c>
      <c r="BM169" s="171">
        <f t="shared" si="1140"/>
        <v>1553</v>
      </c>
      <c r="BN169" s="172">
        <f t="shared" si="1177"/>
        <v>0.10182271177550485</v>
      </c>
    </row>
    <row r="170" spans="1:66" ht="13.15" customHeight="1" x14ac:dyDescent="0.3">
      <c r="A170" s="74">
        <v>45992</v>
      </c>
      <c r="B170" s="19">
        <v>360</v>
      </c>
      <c r="C170" s="22">
        <v>66</v>
      </c>
      <c r="D170" s="24">
        <v>774</v>
      </c>
      <c r="E170" s="26">
        <v>117</v>
      </c>
      <c r="F170" s="29">
        <f>SUM(B170:E170)</f>
        <v>1317</v>
      </c>
      <c r="G170" s="33">
        <f t="shared" si="1151"/>
        <v>957</v>
      </c>
      <c r="H170" s="34">
        <f>B170</f>
        <v>360</v>
      </c>
      <c r="I170" s="33">
        <f t="shared" ref="I170:K171" si="1178">SUM(F159:F170)</f>
        <v>15617</v>
      </c>
      <c r="J170" s="33">
        <f t="shared" si="1178"/>
        <v>10531</v>
      </c>
      <c r="K170" s="33">
        <f t="shared" si="1178"/>
        <v>5086</v>
      </c>
      <c r="L170" s="35">
        <f t="shared" ref="L170:N171" si="1179">I170/12</f>
        <v>1301.4166666666667</v>
      </c>
      <c r="M170" s="35">
        <f t="shared" si="1179"/>
        <v>877.58333333333337</v>
      </c>
      <c r="N170" s="36">
        <f t="shared" si="1179"/>
        <v>423.83333333333331</v>
      </c>
      <c r="O170" s="20">
        <f t="shared" si="1155"/>
        <v>0.27334851936218679</v>
      </c>
      <c r="P170" s="23">
        <f t="shared" ref="P170:P171" si="1180">C170/$F170</f>
        <v>5.011389521640091E-2</v>
      </c>
      <c r="Q170" s="15">
        <f t="shared" si="1156"/>
        <v>0.58769931662870156</v>
      </c>
      <c r="R170" s="27">
        <f t="shared" ref="R170:R171" si="1181">E170/$F170</f>
        <v>8.8838268792710701E-2</v>
      </c>
      <c r="S170" s="18">
        <v>4</v>
      </c>
      <c r="T170" s="21">
        <v>0</v>
      </c>
      <c r="U170" s="14">
        <v>90</v>
      </c>
      <c r="V170" s="25">
        <v>0</v>
      </c>
      <c r="W170" s="31">
        <f>SUM(S170:V170)</f>
        <v>94</v>
      </c>
      <c r="X170" s="18">
        <v>1</v>
      </c>
      <c r="Y170" s="21">
        <v>0</v>
      </c>
      <c r="Z170" s="14">
        <v>31</v>
      </c>
      <c r="AA170" s="25">
        <v>0</v>
      </c>
      <c r="AB170" s="31">
        <f t="shared" ref="AB170:AB171" si="1182">SUM(X170:AA170)</f>
        <v>32</v>
      </c>
      <c r="AC170" s="18">
        <f>S170+X170</f>
        <v>5</v>
      </c>
      <c r="AD170" s="21">
        <f>T170+Y170</f>
        <v>0</v>
      </c>
      <c r="AE170" s="14">
        <f t="shared" si="1160"/>
        <v>121</v>
      </c>
      <c r="AF170" s="25">
        <f>V170+AA170</f>
        <v>0</v>
      </c>
      <c r="AG170" s="29">
        <f>W170+AB170</f>
        <v>126</v>
      </c>
      <c r="AH170" s="57">
        <f t="shared" ref="AH170:AH171" si="1183">AG170/F170</f>
        <v>9.5671981776765377E-2</v>
      </c>
      <c r="AI170" s="37">
        <v>1167</v>
      </c>
      <c r="AJ170" s="38">
        <f t="shared" si="1145"/>
        <v>0.88610478359908884</v>
      </c>
      <c r="AK170" s="39">
        <f t="shared" si="1163"/>
        <v>99</v>
      </c>
      <c r="AL170" s="40">
        <f t="shared" si="1146"/>
        <v>7.5170842824601361E-2</v>
      </c>
      <c r="AM170" s="41">
        <v>51</v>
      </c>
      <c r="AN170" s="42">
        <f t="shared" ref="AN170:AN171" si="1184">AM170/(AQ170+AM170)</f>
        <v>3.8724373576309798E-2</v>
      </c>
      <c r="AO170" s="32">
        <v>150</v>
      </c>
      <c r="AP170" s="46">
        <f t="shared" si="1148"/>
        <v>0.11389521640091116</v>
      </c>
      <c r="AQ170" s="29">
        <v>1266</v>
      </c>
      <c r="AR170" s="43">
        <f t="shared" ref="AR170:AR171" si="1185">AQ170/(AQ170+AM170)</f>
        <v>0.96127562642369024</v>
      </c>
      <c r="AS170" s="32">
        <f t="shared" si="1166"/>
        <v>14686</v>
      </c>
      <c r="AT170" s="60" cm="1">
        <f t="array" ref="AT170">AS170/(SUM(AM159:AM170+AQ159:AQ170))</f>
        <v>0.94038547736441058</v>
      </c>
      <c r="AU170" s="52">
        <v>0</v>
      </c>
      <c r="AV170" s="51">
        <v>125</v>
      </c>
      <c r="AW170" s="53">
        <v>252</v>
      </c>
      <c r="AX170" s="16">
        <f t="shared" si="1149"/>
        <v>377</v>
      </c>
      <c r="AY170" s="16">
        <f t="shared" si="1167"/>
        <v>940</v>
      </c>
      <c r="AZ170" s="17">
        <f t="shared" ref="AZ170:AZ171" si="1186">AX170/(AY170+AX170)</f>
        <v>0.2862566438876234</v>
      </c>
      <c r="BA170" s="52">
        <f t="shared" ref="BA170:BD171" si="1187">SUM(AU159:AU170)</f>
        <v>321</v>
      </c>
      <c r="BB170" s="51">
        <f t="shared" si="1187"/>
        <v>1522</v>
      </c>
      <c r="BC170" s="53">
        <f t="shared" si="1187"/>
        <v>2310</v>
      </c>
      <c r="BD170" s="33">
        <f t="shared" si="1187"/>
        <v>4153</v>
      </c>
      <c r="BE170" s="61">
        <f t="shared" ref="BE170" si="1188">BD170/(SUM(AX159:AX170)+SUM(AY159:AY170))</f>
        <v>0.26592815521547031</v>
      </c>
      <c r="BF170" s="25">
        <v>171</v>
      </c>
      <c r="BG170" s="25">
        <v>144</v>
      </c>
      <c r="BH170" s="25">
        <v>19</v>
      </c>
      <c r="BI170" s="25">
        <v>26</v>
      </c>
      <c r="BJ170" s="25">
        <v>2</v>
      </c>
      <c r="BK170" s="171">
        <v>213</v>
      </c>
      <c r="BL170" s="172">
        <f t="shared" ref="BL170:BL171" si="1189">BK170/F170</f>
        <v>0.16173120728929385</v>
      </c>
      <c r="BM170" s="171">
        <f>SUM(BK159:BK170)</f>
        <v>1659</v>
      </c>
      <c r="BN170" s="172">
        <f t="shared" ref="BN170:BN171" si="1190">BM170/I170</f>
        <v>0.10623038995965935</v>
      </c>
    </row>
    <row r="171" spans="1:66" x14ac:dyDescent="0.3">
      <c r="A171" s="74">
        <v>46023</v>
      </c>
      <c r="B171" s="19">
        <v>335</v>
      </c>
      <c r="C171" s="22">
        <v>116</v>
      </c>
      <c r="D171" s="24">
        <v>529</v>
      </c>
      <c r="E171" s="26">
        <v>49</v>
      </c>
      <c r="F171" s="29">
        <f>SUM(B171:E171)</f>
        <v>1029</v>
      </c>
      <c r="G171" s="33">
        <f t="shared" si="1151"/>
        <v>694</v>
      </c>
      <c r="H171" s="34">
        <f>B171</f>
        <v>335</v>
      </c>
      <c r="I171" s="33">
        <f t="shared" si="1178"/>
        <v>15779</v>
      </c>
      <c r="J171" s="33">
        <f t="shared" si="1178"/>
        <v>10677</v>
      </c>
      <c r="K171" s="33">
        <f t="shared" si="1178"/>
        <v>5102</v>
      </c>
      <c r="L171" s="35">
        <f t="shared" si="1179"/>
        <v>1314.9166666666667</v>
      </c>
      <c r="M171" s="35">
        <f t="shared" si="1179"/>
        <v>889.75</v>
      </c>
      <c r="N171" s="36">
        <f t="shared" si="1179"/>
        <v>425.16666666666669</v>
      </c>
      <c r="O171" s="20">
        <f t="shared" si="1155"/>
        <v>0.32555879494655005</v>
      </c>
      <c r="P171" s="23">
        <f t="shared" si="1180"/>
        <v>0.11273080660835763</v>
      </c>
      <c r="Q171" s="15">
        <f t="shared" si="1156"/>
        <v>0.51409135082604474</v>
      </c>
      <c r="R171" s="27">
        <f t="shared" si="1181"/>
        <v>4.7619047619047616E-2</v>
      </c>
      <c r="S171" s="18">
        <v>8</v>
      </c>
      <c r="T171" s="21">
        <v>0</v>
      </c>
      <c r="U171" s="14">
        <v>40</v>
      </c>
      <c r="V171" s="25">
        <v>0</v>
      </c>
      <c r="W171" s="31">
        <f>SUM(S171:V171)</f>
        <v>48</v>
      </c>
      <c r="X171" s="18">
        <v>0</v>
      </c>
      <c r="Y171" s="21">
        <v>0</v>
      </c>
      <c r="Z171" s="14">
        <v>43</v>
      </c>
      <c r="AA171" s="25">
        <v>0</v>
      </c>
      <c r="AB171" s="31">
        <f t="shared" si="1182"/>
        <v>43</v>
      </c>
      <c r="AC171" s="18">
        <f>S171+X171</f>
        <v>8</v>
      </c>
      <c r="AD171" s="21">
        <f>T171+Y171</f>
        <v>0</v>
      </c>
      <c r="AE171" s="14">
        <f t="shared" si="1160"/>
        <v>83</v>
      </c>
      <c r="AF171" s="25">
        <f>V171+AA171</f>
        <v>0</v>
      </c>
      <c r="AG171" s="29">
        <f>W171+AB171</f>
        <v>91</v>
      </c>
      <c r="AH171" s="57">
        <f t="shared" si="1183"/>
        <v>8.8435374149659865E-2</v>
      </c>
      <c r="AI171" s="37">
        <v>897</v>
      </c>
      <c r="AJ171" s="38">
        <f t="shared" si="1145"/>
        <v>0.8717201166180758</v>
      </c>
      <c r="AK171" s="39">
        <f t="shared" si="1163"/>
        <v>90</v>
      </c>
      <c r="AL171" s="40">
        <f t="shared" si="1146"/>
        <v>8.7463556851311949E-2</v>
      </c>
      <c r="AM171" s="41">
        <v>42</v>
      </c>
      <c r="AN171" s="42">
        <f t="shared" si="1184"/>
        <v>4.0816326530612242E-2</v>
      </c>
      <c r="AO171" s="32">
        <v>132</v>
      </c>
      <c r="AP171" s="46">
        <f t="shared" si="1148"/>
        <v>0.1282798833819242</v>
      </c>
      <c r="AQ171" s="29">
        <v>987</v>
      </c>
      <c r="AR171" s="43">
        <f t="shared" si="1185"/>
        <v>0.95918367346938771</v>
      </c>
      <c r="AS171" s="32">
        <f t="shared" si="1166"/>
        <v>14846</v>
      </c>
      <c r="AT171" s="60" cm="1">
        <f t="array" ref="AT171">AS171/(SUM(AM160:AM171+AQ160:AQ171))</f>
        <v>0.9408707776158185</v>
      </c>
      <c r="AU171" s="52">
        <v>40</v>
      </c>
      <c r="AV171" s="51">
        <v>214</v>
      </c>
      <c r="AW171" s="53">
        <v>119</v>
      </c>
      <c r="AX171" s="16">
        <f t="shared" si="1149"/>
        <v>373</v>
      </c>
      <c r="AY171" s="16">
        <f t="shared" si="1167"/>
        <v>656</v>
      </c>
      <c r="AZ171" s="17">
        <f t="shared" si="1186"/>
        <v>0.36248785228377067</v>
      </c>
      <c r="BA171" s="52">
        <f t="shared" si="1187"/>
        <v>338</v>
      </c>
      <c r="BB171" s="51">
        <f t="shared" si="1187"/>
        <v>1692</v>
      </c>
      <c r="BC171" s="53">
        <f t="shared" si="1187"/>
        <v>2311</v>
      </c>
      <c r="BD171" s="33">
        <f t="shared" si="1187"/>
        <v>4341</v>
      </c>
      <c r="BE171" s="61">
        <f t="shared" ref="BE171" si="1191">BD171/(SUM(AX160:AX171)+SUM(AY160:AY171))</f>
        <v>0.27511249128588633</v>
      </c>
      <c r="BF171" s="25">
        <v>71</v>
      </c>
      <c r="BG171" s="25">
        <v>34</v>
      </c>
      <c r="BH171" s="25">
        <v>7</v>
      </c>
      <c r="BI171" s="25">
        <v>4</v>
      </c>
      <c r="BJ171" s="25">
        <v>8</v>
      </c>
      <c r="BK171" s="171">
        <v>92</v>
      </c>
      <c r="BL171" s="172">
        <f t="shared" si="1189"/>
        <v>8.9407191448007781E-2</v>
      </c>
      <c r="BM171" s="171">
        <f>SUM(BK160:BK171)</f>
        <v>1608</v>
      </c>
      <c r="BN171" s="172">
        <f t="shared" si="1190"/>
        <v>0.1019075987071424</v>
      </c>
    </row>
  </sheetData>
  <mergeCells count="10">
    <mergeCell ref="BF1:BL1"/>
    <mergeCell ref="AU1:BE1"/>
    <mergeCell ref="S1:W1"/>
    <mergeCell ref="X1:AB1"/>
    <mergeCell ref="BO143:BR149"/>
    <mergeCell ref="B1:H1"/>
    <mergeCell ref="O1:R1"/>
    <mergeCell ref="AC1:AH1"/>
    <mergeCell ref="I1:N1"/>
    <mergeCell ref="AI1:AT1"/>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58"/>
  <sheetViews>
    <sheetView zoomScaleNormal="100" workbookViewId="0">
      <pane ySplit="1" topLeftCell="A129" activePane="bottomLeft" state="frozen"/>
      <selection pane="bottomLeft" activeCell="A158" sqref="A158"/>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9">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9">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9">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9">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9">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9">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9">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9">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9">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9">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9">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9">
        <f t="shared" ref="W152:W158" si="22">SUM(B152:V152)</f>
        <v>1342</v>
      </c>
    </row>
    <row r="153" spans="1:23" ht="13" customHeight="1" x14ac:dyDescent="0.3">
      <c r="A153" s="72">
        <v>45870</v>
      </c>
      <c r="B153" s="2">
        <v>64</v>
      </c>
      <c r="C153" s="2">
        <v>49</v>
      </c>
      <c r="D153" s="2">
        <v>74</v>
      </c>
      <c r="E153" s="2">
        <v>1</v>
      </c>
      <c r="F153" s="2">
        <v>95</v>
      </c>
      <c r="G153" s="2">
        <v>96</v>
      </c>
      <c r="H153" s="2">
        <v>127</v>
      </c>
      <c r="I153" s="2">
        <v>42</v>
      </c>
      <c r="J153" s="2">
        <v>29</v>
      </c>
      <c r="K153" s="2">
        <v>72</v>
      </c>
      <c r="L153" s="2">
        <v>110</v>
      </c>
      <c r="M153" s="2">
        <v>63</v>
      </c>
      <c r="N153" s="2">
        <v>72</v>
      </c>
      <c r="O153" s="2">
        <v>80</v>
      </c>
      <c r="P153" s="2">
        <v>31</v>
      </c>
      <c r="Q153" s="2">
        <v>107</v>
      </c>
      <c r="R153" s="2">
        <v>31</v>
      </c>
      <c r="S153" s="2">
        <v>5</v>
      </c>
      <c r="T153" s="2">
        <v>9</v>
      </c>
      <c r="U153" s="2">
        <v>164</v>
      </c>
      <c r="V153" s="2">
        <v>55</v>
      </c>
      <c r="W153" s="179">
        <f t="shared" si="22"/>
        <v>1376</v>
      </c>
    </row>
    <row r="154" spans="1:23" ht="13" customHeight="1" x14ac:dyDescent="0.3">
      <c r="A154" s="72">
        <v>45901</v>
      </c>
      <c r="B154" s="2">
        <v>31</v>
      </c>
      <c r="C154" s="2">
        <v>61</v>
      </c>
      <c r="D154" s="2">
        <v>122</v>
      </c>
      <c r="E154" s="2">
        <v>0</v>
      </c>
      <c r="F154" s="2">
        <v>54</v>
      </c>
      <c r="G154" s="2">
        <v>73</v>
      </c>
      <c r="H154" s="2">
        <v>235</v>
      </c>
      <c r="I154" s="2">
        <v>42</v>
      </c>
      <c r="J154" s="2">
        <v>97</v>
      </c>
      <c r="K154" s="2">
        <v>77</v>
      </c>
      <c r="L154" s="2">
        <v>146</v>
      </c>
      <c r="M154" s="2">
        <v>204</v>
      </c>
      <c r="N154" s="2">
        <v>38</v>
      </c>
      <c r="O154" s="2">
        <v>112</v>
      </c>
      <c r="P154" s="2">
        <v>33</v>
      </c>
      <c r="Q154" s="2">
        <v>151</v>
      </c>
      <c r="R154" s="2">
        <v>65</v>
      </c>
      <c r="S154" s="2">
        <v>2</v>
      </c>
      <c r="T154" s="2">
        <v>6</v>
      </c>
      <c r="U154" s="2">
        <v>4</v>
      </c>
      <c r="V154" s="2">
        <v>74</v>
      </c>
      <c r="W154" s="179">
        <f t="shared" si="22"/>
        <v>1627</v>
      </c>
    </row>
    <row r="155" spans="1:23" x14ac:dyDescent="0.3">
      <c r="A155" s="72">
        <v>45931</v>
      </c>
      <c r="B155" s="2">
        <v>78</v>
      </c>
      <c r="C155" s="2">
        <v>79</v>
      </c>
      <c r="D155" s="2">
        <v>105</v>
      </c>
      <c r="E155" s="2">
        <v>0</v>
      </c>
      <c r="F155" s="2">
        <v>151</v>
      </c>
      <c r="G155" s="2">
        <v>70</v>
      </c>
      <c r="H155" s="2">
        <v>132</v>
      </c>
      <c r="I155" s="2">
        <v>80</v>
      </c>
      <c r="J155" s="2">
        <v>92</v>
      </c>
      <c r="K155" s="2">
        <v>47</v>
      </c>
      <c r="L155" s="2">
        <v>65</v>
      </c>
      <c r="M155" s="2">
        <v>128</v>
      </c>
      <c r="N155" s="2">
        <v>66</v>
      </c>
      <c r="O155" s="2">
        <v>92</v>
      </c>
      <c r="P155" s="2">
        <v>82</v>
      </c>
      <c r="Q155" s="2">
        <v>87</v>
      </c>
      <c r="R155" s="2">
        <v>52</v>
      </c>
      <c r="S155" s="2">
        <v>3</v>
      </c>
      <c r="T155" s="2">
        <v>16</v>
      </c>
      <c r="U155" s="2">
        <v>4</v>
      </c>
      <c r="V155" s="2">
        <v>49</v>
      </c>
      <c r="W155" s="179">
        <f t="shared" si="22"/>
        <v>1478</v>
      </c>
    </row>
    <row r="156" spans="1:23" x14ac:dyDescent="0.3">
      <c r="A156" s="72">
        <v>45962</v>
      </c>
      <c r="B156" s="2">
        <v>67</v>
      </c>
      <c r="C156" s="2">
        <v>20</v>
      </c>
      <c r="D156" s="2">
        <v>111</v>
      </c>
      <c r="E156" s="2">
        <v>1</v>
      </c>
      <c r="F156" s="2">
        <v>178</v>
      </c>
      <c r="G156" s="2">
        <v>82</v>
      </c>
      <c r="H156" s="2">
        <v>134</v>
      </c>
      <c r="I156" s="2">
        <v>65</v>
      </c>
      <c r="J156" s="2">
        <v>79</v>
      </c>
      <c r="K156" s="2">
        <v>58</v>
      </c>
      <c r="L156" s="2">
        <v>111</v>
      </c>
      <c r="M156" s="2">
        <v>35</v>
      </c>
      <c r="N156" s="2">
        <v>74</v>
      </c>
      <c r="O156" s="2">
        <v>124</v>
      </c>
      <c r="P156" s="2">
        <v>78</v>
      </c>
      <c r="Q156" s="2">
        <v>61</v>
      </c>
      <c r="R156" s="2">
        <v>73</v>
      </c>
      <c r="S156" s="2">
        <v>1</v>
      </c>
      <c r="T156" s="2">
        <v>17</v>
      </c>
      <c r="U156" s="2">
        <v>17</v>
      </c>
      <c r="V156" s="2">
        <v>55</v>
      </c>
      <c r="W156" s="179">
        <f t="shared" si="22"/>
        <v>1441</v>
      </c>
    </row>
    <row r="157" spans="1:23" x14ac:dyDescent="0.3">
      <c r="A157" s="72">
        <v>45992</v>
      </c>
      <c r="B157" s="2">
        <v>33</v>
      </c>
      <c r="C157" s="2">
        <v>31</v>
      </c>
      <c r="D157" s="2">
        <v>69</v>
      </c>
      <c r="E157" s="2">
        <v>0</v>
      </c>
      <c r="F157" s="2">
        <v>136</v>
      </c>
      <c r="G157" s="2">
        <v>66</v>
      </c>
      <c r="H157" s="2">
        <v>216</v>
      </c>
      <c r="I157" s="2">
        <v>42</v>
      </c>
      <c r="J157" s="2">
        <v>64</v>
      </c>
      <c r="K157" s="2">
        <v>74</v>
      </c>
      <c r="L157" s="2">
        <v>169</v>
      </c>
      <c r="M157" s="2">
        <v>71</v>
      </c>
      <c r="N157" s="2">
        <v>28</v>
      </c>
      <c r="O157" s="2">
        <v>72</v>
      </c>
      <c r="P157" s="2">
        <v>24</v>
      </c>
      <c r="Q157" s="2">
        <v>30</v>
      </c>
      <c r="R157" s="2">
        <v>85</v>
      </c>
      <c r="S157" s="2">
        <v>3</v>
      </c>
      <c r="T157" s="2">
        <v>5</v>
      </c>
      <c r="U157" s="2">
        <v>0</v>
      </c>
      <c r="V157" s="2">
        <v>99</v>
      </c>
      <c r="W157" s="179">
        <f t="shared" si="22"/>
        <v>1317</v>
      </c>
    </row>
    <row r="158" spans="1:23" x14ac:dyDescent="0.3">
      <c r="A158" s="72">
        <v>46023</v>
      </c>
      <c r="B158" s="2">
        <v>17</v>
      </c>
      <c r="C158" s="2">
        <v>29</v>
      </c>
      <c r="D158" s="2">
        <v>44</v>
      </c>
      <c r="E158" s="2">
        <v>0</v>
      </c>
      <c r="F158" s="2">
        <v>167</v>
      </c>
      <c r="G158" s="2">
        <v>65</v>
      </c>
      <c r="H158" s="2">
        <v>106</v>
      </c>
      <c r="I158" s="2">
        <v>65</v>
      </c>
      <c r="J158" s="2">
        <v>37</v>
      </c>
      <c r="K158" s="2">
        <v>77</v>
      </c>
      <c r="L158" s="2">
        <v>76</v>
      </c>
      <c r="M158" s="2">
        <v>46</v>
      </c>
      <c r="N158" s="2">
        <v>29</v>
      </c>
      <c r="O158" s="2">
        <v>45</v>
      </c>
      <c r="P158" s="2">
        <v>41</v>
      </c>
      <c r="Q158" s="2">
        <v>48</v>
      </c>
      <c r="R158" s="2">
        <v>30</v>
      </c>
      <c r="S158" s="2">
        <v>0</v>
      </c>
      <c r="T158" s="2">
        <v>29</v>
      </c>
      <c r="U158" s="2">
        <v>3</v>
      </c>
      <c r="V158" s="2">
        <v>75</v>
      </c>
      <c r="W158" s="179">
        <f t="shared" si="22"/>
        <v>1029</v>
      </c>
    </row>
  </sheetData>
  <conditionalFormatting sqref="B2:B158">
    <cfRule type="colorScale" priority="45">
      <colorScale>
        <cfvo type="min"/>
        <cfvo type="max"/>
        <color rgb="FFFCFCFF"/>
        <color rgb="FF63BE7B"/>
      </colorScale>
    </cfRule>
  </conditionalFormatting>
  <conditionalFormatting sqref="C2:C158">
    <cfRule type="colorScale" priority="44">
      <colorScale>
        <cfvo type="min"/>
        <cfvo type="max"/>
        <color rgb="FFFCFCFF"/>
        <color rgb="FF63BE7B"/>
      </colorScale>
    </cfRule>
  </conditionalFormatting>
  <conditionalFormatting sqref="D2:D140 D141:V142 D143:D158">
    <cfRule type="colorScale" priority="43">
      <colorScale>
        <cfvo type="min"/>
        <cfvo type="max"/>
        <color rgb="FFFCFCFF"/>
        <color rgb="FF63BE7B"/>
      </colorScale>
    </cfRule>
  </conditionalFormatting>
  <conditionalFormatting sqref="E2:E140 E143:E158">
    <cfRule type="colorScale" priority="42">
      <colorScale>
        <cfvo type="min"/>
        <cfvo type="max"/>
        <color rgb="FFFCFCFF"/>
        <color rgb="FF63BE7B"/>
      </colorScale>
    </cfRule>
  </conditionalFormatting>
  <conditionalFormatting sqref="F2:F140 F143:F158">
    <cfRule type="colorScale" priority="41">
      <colorScale>
        <cfvo type="min"/>
        <cfvo type="max"/>
        <color rgb="FFFCFCFF"/>
        <color rgb="FF63BE7B"/>
      </colorScale>
    </cfRule>
  </conditionalFormatting>
  <conditionalFormatting sqref="G2:G140 G143:G158">
    <cfRule type="colorScale" priority="40">
      <colorScale>
        <cfvo type="min"/>
        <cfvo type="max"/>
        <color rgb="FFFCFCFF"/>
        <color rgb="FF63BE7B"/>
      </colorScale>
    </cfRule>
  </conditionalFormatting>
  <conditionalFormatting sqref="H2:H140 H143:H158">
    <cfRule type="colorScale" priority="39">
      <colorScale>
        <cfvo type="min"/>
        <cfvo type="max"/>
        <color rgb="FFFCFCFF"/>
        <color rgb="FF63BE7B"/>
      </colorScale>
    </cfRule>
  </conditionalFormatting>
  <conditionalFormatting sqref="I2:I140 I143:I158">
    <cfRule type="colorScale" priority="38">
      <colorScale>
        <cfvo type="min"/>
        <cfvo type="max"/>
        <color rgb="FFFCFCFF"/>
        <color rgb="FF63BE7B"/>
      </colorScale>
    </cfRule>
  </conditionalFormatting>
  <conditionalFormatting sqref="J2:J140 J143:J158">
    <cfRule type="colorScale" priority="37">
      <colorScale>
        <cfvo type="min"/>
        <cfvo type="max"/>
        <color rgb="FFFCFCFF"/>
        <color rgb="FF63BE7B"/>
      </colorScale>
    </cfRule>
  </conditionalFormatting>
  <conditionalFormatting sqref="K2:K140 K143:K158">
    <cfRule type="colorScale" priority="36">
      <colorScale>
        <cfvo type="min"/>
        <cfvo type="max"/>
        <color rgb="FFFCFCFF"/>
        <color rgb="FF63BE7B"/>
      </colorScale>
    </cfRule>
  </conditionalFormatting>
  <conditionalFormatting sqref="L2:L140 L143:L158">
    <cfRule type="colorScale" priority="35">
      <colorScale>
        <cfvo type="min"/>
        <cfvo type="max"/>
        <color rgb="FFFCFCFF"/>
        <color rgb="FF63BE7B"/>
      </colorScale>
    </cfRule>
  </conditionalFormatting>
  <conditionalFormatting sqref="M2:M140 M143:M158">
    <cfRule type="colorScale" priority="34">
      <colorScale>
        <cfvo type="min"/>
        <cfvo type="max"/>
        <color rgb="FFFCFCFF"/>
        <color rgb="FF63BE7B"/>
      </colorScale>
    </cfRule>
  </conditionalFormatting>
  <conditionalFormatting sqref="N2:N140 N143:N158">
    <cfRule type="colorScale" priority="33">
      <colorScale>
        <cfvo type="min"/>
        <cfvo type="max"/>
        <color rgb="FFFCFCFF"/>
        <color rgb="FF63BE7B"/>
      </colorScale>
    </cfRule>
  </conditionalFormatting>
  <conditionalFormatting sqref="O2:O140 O143:O158">
    <cfRule type="colorScale" priority="32">
      <colorScale>
        <cfvo type="min"/>
        <cfvo type="max"/>
        <color rgb="FFFCFCFF"/>
        <color rgb="FF63BE7B"/>
      </colorScale>
    </cfRule>
  </conditionalFormatting>
  <conditionalFormatting sqref="P2:P140 P143:P158">
    <cfRule type="colorScale" priority="31">
      <colorScale>
        <cfvo type="min"/>
        <cfvo type="max"/>
        <color rgb="FFFCFCFF"/>
        <color rgb="FF63BE7B"/>
      </colorScale>
    </cfRule>
  </conditionalFormatting>
  <conditionalFormatting sqref="Q2:Q140 Q143:Q158">
    <cfRule type="colorScale" priority="30">
      <colorScale>
        <cfvo type="min"/>
        <cfvo type="max"/>
        <color rgb="FFFCFCFF"/>
        <color rgb="FF63BE7B"/>
      </colorScale>
    </cfRule>
  </conditionalFormatting>
  <conditionalFormatting sqref="R2:R140 R143:R158">
    <cfRule type="colorScale" priority="29">
      <colorScale>
        <cfvo type="min"/>
        <cfvo type="max"/>
        <color rgb="FFFCFCFF"/>
        <color rgb="FF63BE7B"/>
      </colorScale>
    </cfRule>
  </conditionalFormatting>
  <conditionalFormatting sqref="S2:S140 S143:S158">
    <cfRule type="colorScale" priority="28">
      <colorScale>
        <cfvo type="min"/>
        <cfvo type="max"/>
        <color rgb="FFFCFCFF"/>
        <color rgb="FF63BE7B"/>
      </colorScale>
    </cfRule>
  </conditionalFormatting>
  <conditionalFormatting sqref="T2:T140 T143:T158">
    <cfRule type="colorScale" priority="27">
      <colorScale>
        <cfvo type="min"/>
        <cfvo type="max"/>
        <color rgb="FFFCFCFF"/>
        <color rgb="FF63BE7B"/>
      </colorScale>
    </cfRule>
  </conditionalFormatting>
  <conditionalFormatting sqref="U2:U140 U143:U158">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58">
    <cfRule type="colorScale" priority="1">
      <colorScale>
        <cfvo type="min"/>
        <cfvo type="max"/>
        <color rgb="FFFCFCFF"/>
        <color rgb="FF63BE7B"/>
      </colorScale>
    </cfRule>
  </conditionalFormatting>
  <conditionalFormatting sqref="W2:W158">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58"/>
  <sheetViews>
    <sheetView zoomScaleNormal="100" workbookViewId="0">
      <pane ySplit="1" topLeftCell="A128" activePane="bottomLeft" state="frozen"/>
      <selection pane="bottomLeft" activeCell="A158" sqref="A158"/>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2" t="s">
        <v>124</v>
      </c>
      <c r="L74" s="202"/>
      <c r="M74" s="202"/>
      <c r="N74" s="202"/>
      <c r="O74" s="202"/>
      <c r="P74" s="202"/>
      <c r="Q74" s="202"/>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3"/>
      <c r="L75" s="203"/>
      <c r="M75" s="203"/>
      <c r="N75" s="203"/>
      <c r="O75" s="203"/>
      <c r="P75" s="203"/>
      <c r="Q75" s="203"/>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3"/>
      <c r="L76" s="203"/>
      <c r="M76" s="203"/>
      <c r="N76" s="203"/>
      <c r="O76" s="203"/>
      <c r="P76" s="203"/>
      <c r="Q76" s="203"/>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3"/>
      <c r="L77" s="203"/>
      <c r="M77" s="203"/>
      <c r="N77" s="203"/>
      <c r="O77" s="203"/>
      <c r="P77" s="203"/>
      <c r="Q77" s="203"/>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3"/>
      <c r="L78" s="203"/>
      <c r="M78" s="203"/>
      <c r="N78" s="203"/>
      <c r="O78" s="203"/>
      <c r="P78" s="203"/>
      <c r="Q78" s="203"/>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3"/>
      <c r="L79" s="203"/>
      <c r="M79" s="203"/>
      <c r="N79" s="203"/>
      <c r="O79" s="203"/>
      <c r="P79" s="203"/>
      <c r="Q79" s="203"/>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3"/>
      <c r="L80" s="203"/>
      <c r="M80" s="203"/>
      <c r="N80" s="203"/>
      <c r="O80" s="203"/>
      <c r="P80" s="203"/>
      <c r="Q80" s="203"/>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3"/>
      <c r="L81" s="203"/>
      <c r="M81" s="203"/>
      <c r="N81" s="203"/>
      <c r="O81" s="203"/>
      <c r="P81" s="203"/>
      <c r="Q81" s="203"/>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3"/>
      <c r="L82" s="203"/>
      <c r="M82" s="203"/>
      <c r="N82" s="203"/>
      <c r="O82" s="203"/>
      <c r="P82" s="203"/>
      <c r="Q82" s="203"/>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3"/>
      <c r="L83" s="203"/>
      <c r="M83" s="203"/>
      <c r="N83" s="203"/>
      <c r="O83" s="203"/>
      <c r="P83" s="203"/>
      <c r="Q83" s="203"/>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3"/>
      <c r="L84" s="203"/>
      <c r="M84" s="203"/>
      <c r="N84" s="203"/>
      <c r="O84" s="203"/>
      <c r="P84" s="203"/>
      <c r="Q84" s="203"/>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3"/>
      <c r="L85" s="203"/>
      <c r="M85" s="203"/>
      <c r="N85" s="203"/>
      <c r="O85" s="203"/>
      <c r="P85" s="203"/>
      <c r="Q85" s="203"/>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3"/>
      <c r="L86" s="203"/>
      <c r="M86" s="203"/>
      <c r="N86" s="203"/>
      <c r="O86" s="203"/>
      <c r="P86" s="203"/>
      <c r="Q86" s="203"/>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3"/>
      <c r="L87" s="203"/>
      <c r="M87" s="203"/>
      <c r="N87" s="203"/>
      <c r="O87" s="203"/>
      <c r="P87" s="203"/>
      <c r="Q87" s="203"/>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3"/>
      <c r="L88" s="203"/>
      <c r="M88" s="203"/>
      <c r="N88" s="203"/>
      <c r="O88" s="203"/>
      <c r="P88" s="203"/>
      <c r="Q88" s="203"/>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3"/>
      <c r="L89" s="203"/>
      <c r="M89" s="203"/>
      <c r="N89" s="203"/>
      <c r="O89" s="203"/>
      <c r="P89" s="203"/>
      <c r="Q89" s="203"/>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3"/>
      <c r="L90" s="203"/>
      <c r="M90" s="203"/>
      <c r="N90" s="203"/>
      <c r="O90" s="203"/>
      <c r="P90" s="203"/>
      <c r="Q90" s="203"/>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3"/>
      <c r="L91" s="203"/>
      <c r="M91" s="203"/>
      <c r="N91" s="203"/>
      <c r="O91" s="203"/>
      <c r="P91" s="203"/>
      <c r="Q91" s="203"/>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3"/>
      <c r="L92" s="203"/>
      <c r="M92" s="203"/>
      <c r="N92" s="203"/>
      <c r="O92" s="203"/>
      <c r="P92" s="203"/>
      <c r="Q92" s="203"/>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3"/>
      <c r="L93" s="203"/>
      <c r="M93" s="203"/>
      <c r="N93" s="203"/>
      <c r="O93" s="203"/>
      <c r="P93" s="203"/>
      <c r="Q93" s="203"/>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3"/>
      <c r="L94" s="203"/>
      <c r="M94" s="203"/>
      <c r="N94" s="203"/>
      <c r="O94" s="203"/>
      <c r="P94" s="203"/>
      <c r="Q94" s="203"/>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3"/>
      <c r="L95" s="203"/>
      <c r="M95" s="203"/>
      <c r="N95" s="203"/>
      <c r="O95" s="203"/>
      <c r="P95" s="203"/>
      <c r="Q95" s="203"/>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3"/>
      <c r="L96" s="203"/>
      <c r="M96" s="203"/>
      <c r="N96" s="203"/>
      <c r="O96" s="203"/>
      <c r="P96" s="203"/>
      <c r="Q96" s="203"/>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3"/>
      <c r="L97" s="203"/>
      <c r="M97" s="203"/>
      <c r="N97" s="203"/>
      <c r="O97" s="203"/>
      <c r="P97" s="203"/>
      <c r="Q97" s="203"/>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3"/>
      <c r="L98" s="203"/>
      <c r="M98" s="203"/>
      <c r="N98" s="203"/>
      <c r="O98" s="203"/>
      <c r="P98" s="203"/>
      <c r="Q98" s="203"/>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3"/>
      <c r="L99" s="203"/>
      <c r="M99" s="203"/>
      <c r="N99" s="203"/>
      <c r="O99" s="203"/>
      <c r="P99" s="203"/>
      <c r="Q99" s="203"/>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3"/>
      <c r="L100" s="203"/>
      <c r="M100" s="203"/>
      <c r="N100" s="203"/>
      <c r="O100" s="203"/>
      <c r="P100" s="203"/>
      <c r="Q100" s="203"/>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3"/>
      <c r="L101" s="203"/>
      <c r="M101" s="203"/>
      <c r="N101" s="203"/>
      <c r="O101" s="203"/>
      <c r="P101" s="203"/>
      <c r="Q101" s="203"/>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 t="shared" ref="I148:I153" si="105">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 t="shared" si="105"/>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 t="shared" si="105"/>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 t="shared" si="105"/>
        <v>0.64983443708609268</v>
      </c>
    </row>
    <row r="152" spans="1:9" ht="14.5" customHeight="1" x14ac:dyDescent="0.3">
      <c r="A152" s="75">
        <v>45839</v>
      </c>
      <c r="B152" s="78">
        <v>1539</v>
      </c>
      <c r="C152" s="79">
        <f t="shared" si="102"/>
        <v>15361</v>
      </c>
      <c r="D152" s="80">
        <f t="shared" si="103"/>
        <v>1280.0833333333333</v>
      </c>
      <c r="E152" s="82">
        <f t="shared" ref="E152" si="106">D152-D140</f>
        <v>-319.66666666666674</v>
      </c>
      <c r="F152" s="12">
        <v>1066</v>
      </c>
      <c r="G152" s="14">
        <v>391</v>
      </c>
      <c r="H152" s="13">
        <v>82</v>
      </c>
      <c r="I152" s="55">
        <f t="shared" si="105"/>
        <v>0.69265756985055227</v>
      </c>
    </row>
    <row r="153" spans="1:9" ht="14.5" customHeight="1" x14ac:dyDescent="0.3">
      <c r="A153" s="75">
        <v>45870</v>
      </c>
      <c r="B153" s="78">
        <v>1168</v>
      </c>
      <c r="C153" s="79">
        <f t="shared" ref="C153:C158" si="107">SUM(B142:B153)</f>
        <v>15343</v>
      </c>
      <c r="D153" s="80">
        <f t="shared" ref="D153:D158" si="108">AVERAGE(B142:B153)</f>
        <v>1278.5833333333333</v>
      </c>
      <c r="E153" s="82">
        <f t="shared" ref="E153:E158" si="109">D153-D141</f>
        <v>-295.25</v>
      </c>
      <c r="F153" s="12">
        <v>809</v>
      </c>
      <c r="G153" s="14">
        <v>334</v>
      </c>
      <c r="H153" s="13">
        <v>25</v>
      </c>
      <c r="I153" s="55">
        <f t="shared" si="105"/>
        <v>0.69263698630136983</v>
      </c>
    </row>
    <row r="154" spans="1:9" ht="14.5" customHeight="1" x14ac:dyDescent="0.3">
      <c r="A154" s="75">
        <v>45901</v>
      </c>
      <c r="B154" s="78">
        <v>1342</v>
      </c>
      <c r="C154" s="79">
        <f t="shared" si="107"/>
        <v>15234</v>
      </c>
      <c r="D154" s="80">
        <f t="shared" si="108"/>
        <v>1269.5</v>
      </c>
      <c r="E154" s="82">
        <f t="shared" si="109"/>
        <v>-264.66666666666674</v>
      </c>
      <c r="F154" s="12">
        <v>798</v>
      </c>
      <c r="G154" s="14">
        <v>485</v>
      </c>
      <c r="H154" s="13">
        <v>59</v>
      </c>
      <c r="I154" s="55">
        <f t="shared" ref="I154:I156" si="110">F154/B154</f>
        <v>0.59463487332339793</v>
      </c>
    </row>
    <row r="155" spans="1:9" x14ac:dyDescent="0.3">
      <c r="A155" s="75">
        <v>45931</v>
      </c>
      <c r="B155" s="78">
        <v>1373</v>
      </c>
      <c r="C155" s="79">
        <f t="shared" si="107"/>
        <v>15110</v>
      </c>
      <c r="D155" s="80">
        <f t="shared" si="108"/>
        <v>1259.1666666666667</v>
      </c>
      <c r="E155" s="82">
        <f t="shared" si="109"/>
        <v>-237.33333333333326</v>
      </c>
      <c r="F155" s="12">
        <v>978</v>
      </c>
      <c r="G155" s="14">
        <v>331</v>
      </c>
      <c r="H155" s="13">
        <v>64</v>
      </c>
      <c r="I155" s="55">
        <f t="shared" si="110"/>
        <v>0.71230881281864533</v>
      </c>
    </row>
    <row r="156" spans="1:9" ht="14.5" customHeight="1" x14ac:dyDescent="0.3">
      <c r="A156" s="75">
        <v>45962</v>
      </c>
      <c r="B156" s="78">
        <v>982</v>
      </c>
      <c r="C156" s="79">
        <f t="shared" si="107"/>
        <v>14648</v>
      </c>
      <c r="D156" s="80">
        <f t="shared" si="108"/>
        <v>1220.6666666666667</v>
      </c>
      <c r="E156" s="82">
        <f t="shared" si="109"/>
        <v>-235.75</v>
      </c>
      <c r="F156" s="12">
        <v>698</v>
      </c>
      <c r="G156" s="14">
        <v>247</v>
      </c>
      <c r="H156" s="13">
        <v>37</v>
      </c>
      <c r="I156" s="55">
        <f t="shared" si="110"/>
        <v>0.71079429735234212</v>
      </c>
    </row>
    <row r="157" spans="1:9" ht="14.5" customHeight="1" x14ac:dyDescent="0.3">
      <c r="A157" s="75">
        <v>45992</v>
      </c>
      <c r="B157" s="78">
        <v>812</v>
      </c>
      <c r="C157" s="79">
        <f t="shared" si="107"/>
        <v>14441</v>
      </c>
      <c r="D157" s="80">
        <f t="shared" si="108"/>
        <v>1203.4166666666667</v>
      </c>
      <c r="E157" s="82">
        <f t="shared" si="109"/>
        <v>-227.33333333333326</v>
      </c>
      <c r="F157" s="12">
        <v>625</v>
      </c>
      <c r="G157" s="14">
        <v>168</v>
      </c>
      <c r="H157" s="13">
        <v>19</v>
      </c>
      <c r="I157" s="55">
        <f t="shared" ref="I157:I158" si="111">F157/B157</f>
        <v>0.76970443349753692</v>
      </c>
    </row>
    <row r="158" spans="1:9" x14ac:dyDescent="0.3">
      <c r="A158" s="75">
        <v>46023</v>
      </c>
      <c r="B158" s="78">
        <v>853</v>
      </c>
      <c r="C158" s="79">
        <f t="shared" si="107"/>
        <v>14003</v>
      </c>
      <c r="D158" s="80">
        <f t="shared" si="108"/>
        <v>1166.9166666666667</v>
      </c>
      <c r="E158" s="82">
        <f t="shared" si="109"/>
        <v>-291</v>
      </c>
      <c r="F158" s="12">
        <v>682</v>
      </c>
      <c r="G158" s="14">
        <v>144</v>
      </c>
      <c r="H158" s="13">
        <v>27</v>
      </c>
      <c r="I158" s="55">
        <f t="shared" si="111"/>
        <v>0.7995310668229777</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51"/>
  <sheetViews>
    <sheetView zoomScaleNormal="100" workbookViewId="0">
      <pane xSplit="1" ySplit="2" topLeftCell="B120" activePane="bottomRight" state="frozen"/>
      <selection pane="topRight" activeCell="B1" sqref="B1"/>
      <selection pane="bottomLeft" activeCell="A3" sqref="A3"/>
      <selection pane="bottomRight" activeCell="A151" sqref="A151"/>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07" t="s">
        <v>77</v>
      </c>
      <c r="B1" s="207"/>
      <c r="C1" s="207"/>
      <c r="D1" s="207"/>
      <c r="E1" s="207"/>
      <c r="F1" s="208"/>
      <c r="G1" s="175"/>
      <c r="H1" s="175"/>
      <c r="I1" s="176"/>
      <c r="J1" s="204" t="s">
        <v>79</v>
      </c>
      <c r="K1" s="205"/>
      <c r="L1" s="205"/>
      <c r="M1" s="205"/>
      <c r="N1" s="205"/>
      <c r="O1" s="205"/>
      <c r="P1" s="205"/>
      <c r="Q1" s="205"/>
      <c r="R1" s="205"/>
      <c r="S1" s="205"/>
      <c r="T1" s="206"/>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 t="shared" ref="N143:N149" si="379">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80">AVERAGE(G133:G144)</f>
        <v>1204.5833333333333</v>
      </c>
      <c r="J144" s="41">
        <v>1015</v>
      </c>
      <c r="K144" s="41">
        <v>228</v>
      </c>
      <c r="L144" s="42">
        <f t="shared" si="370"/>
        <v>0.81657280772325025</v>
      </c>
      <c r="M144" s="41">
        <f t="shared" si="371"/>
        <v>12331</v>
      </c>
      <c r="N144" s="88">
        <f t="shared" si="379"/>
        <v>0.85306122448979593</v>
      </c>
      <c r="O144" s="91">
        <v>1237</v>
      </c>
      <c r="P144" s="91">
        <f t="shared" si="373"/>
        <v>222</v>
      </c>
      <c r="Q144" s="91">
        <v>6</v>
      </c>
      <c r="R144" s="92">
        <f t="shared" si="374"/>
        <v>0.99517296862429605</v>
      </c>
      <c r="S144" s="93">
        <f t="shared" si="375"/>
        <v>13906</v>
      </c>
      <c r="T144" s="94">
        <f t="shared" si="376"/>
        <v>0.96202006226219305</v>
      </c>
    </row>
    <row r="145" spans="1:20" ht="14.15" customHeight="1" x14ac:dyDescent="0.3">
      <c r="A145" s="75">
        <v>45870</v>
      </c>
      <c r="B145" s="95">
        <v>1353</v>
      </c>
      <c r="C145" s="95">
        <v>318</v>
      </c>
      <c r="D145" s="96">
        <f t="shared" si="367"/>
        <v>0.23503325942350334</v>
      </c>
      <c r="E145" s="95">
        <f t="shared" si="368"/>
        <v>14176</v>
      </c>
      <c r="F145" s="98">
        <f t="shared" ref="F145:F150" si="381">AVERAGE(B134:B145)</f>
        <v>1181.3333333333333</v>
      </c>
      <c r="G145" s="95">
        <v>1357</v>
      </c>
      <c r="H145" s="97">
        <f t="shared" si="369"/>
        <v>14254</v>
      </c>
      <c r="I145" s="99">
        <f t="shared" ref="I145:I150" si="382">AVERAGE(G134:G145)</f>
        <v>1187.8333333333333</v>
      </c>
      <c r="J145" s="41">
        <v>1063</v>
      </c>
      <c r="K145" s="41">
        <v>294</v>
      </c>
      <c r="L145" s="42">
        <f t="shared" si="370"/>
        <v>0.78334561532792923</v>
      </c>
      <c r="M145" s="41">
        <f t="shared" si="371"/>
        <v>12269</v>
      </c>
      <c r="N145" s="88">
        <f t="shared" si="379"/>
        <v>0.86074084467517886</v>
      </c>
      <c r="O145" s="91">
        <v>1342</v>
      </c>
      <c r="P145" s="91">
        <f t="shared" si="373"/>
        <v>279</v>
      </c>
      <c r="Q145" s="91">
        <v>15</v>
      </c>
      <c r="R145" s="92">
        <f t="shared" si="374"/>
        <v>0.98894620486366991</v>
      </c>
      <c r="S145" s="93">
        <f t="shared" si="375"/>
        <v>13824</v>
      </c>
      <c r="T145" s="94">
        <f t="shared" si="376"/>
        <v>0.96983302932510174</v>
      </c>
    </row>
    <row r="146" spans="1:20" ht="14.15" customHeight="1" x14ac:dyDescent="0.3">
      <c r="A146" s="75">
        <v>45901</v>
      </c>
      <c r="B146" s="95">
        <v>1243</v>
      </c>
      <c r="C146" s="95">
        <v>218</v>
      </c>
      <c r="D146" s="96">
        <f t="shared" ref="D146:D151" si="383">C146/B146</f>
        <v>0.17538213998390989</v>
      </c>
      <c r="E146" s="95">
        <f t="shared" ref="E146:E151" si="384">SUM(B135:B146)</f>
        <v>13974</v>
      </c>
      <c r="F146" s="98">
        <f t="shared" si="381"/>
        <v>1164.5</v>
      </c>
      <c r="G146" s="95">
        <v>1249</v>
      </c>
      <c r="H146" s="97">
        <f t="shared" ref="H146:H151" si="385">SUM(G135:G146)</f>
        <v>14053</v>
      </c>
      <c r="I146" s="99">
        <f t="shared" si="382"/>
        <v>1171.0833333333333</v>
      </c>
      <c r="J146" s="41">
        <v>1115</v>
      </c>
      <c r="K146" s="41">
        <v>134</v>
      </c>
      <c r="L146" s="42">
        <f t="shared" ref="L146:L151" si="386">J146/G146</f>
        <v>0.89271417133706965</v>
      </c>
      <c r="M146" s="41">
        <f t="shared" ref="M146:M151" si="387">SUM(J135:J146)</f>
        <v>12083</v>
      </c>
      <c r="N146" s="88">
        <f t="shared" si="379"/>
        <v>0.85981640930762115</v>
      </c>
      <c r="O146" s="91">
        <v>1237</v>
      </c>
      <c r="P146" s="91">
        <f t="shared" ref="P146:P151" si="388">O146-J146</f>
        <v>122</v>
      </c>
      <c r="Q146" s="91">
        <v>12</v>
      </c>
      <c r="R146" s="92">
        <f t="shared" ref="R146" si="389">O146/G146</f>
        <v>0.99039231385108084</v>
      </c>
      <c r="S146" s="93">
        <f t="shared" ref="S146:S151" si="390">SUM(O135:O146)</f>
        <v>13621</v>
      </c>
      <c r="T146" s="94">
        <f t="shared" ref="T146" si="391">S146/H146</f>
        <v>0.96925923290400628</v>
      </c>
    </row>
    <row r="147" spans="1:20" ht="14.15" customHeight="1" x14ac:dyDescent="0.3">
      <c r="A147" s="75">
        <v>45931</v>
      </c>
      <c r="B147" s="95">
        <v>983</v>
      </c>
      <c r="C147" s="95">
        <v>209</v>
      </c>
      <c r="D147" s="96">
        <f t="shared" si="383"/>
        <v>0.2126144455747711</v>
      </c>
      <c r="E147" s="95">
        <f t="shared" si="384"/>
        <v>13828</v>
      </c>
      <c r="F147" s="98">
        <f t="shared" si="381"/>
        <v>1152.3333333333333</v>
      </c>
      <c r="G147" s="95">
        <v>990</v>
      </c>
      <c r="H147" s="97">
        <f t="shared" si="385"/>
        <v>13912</v>
      </c>
      <c r="I147" s="99">
        <f t="shared" si="382"/>
        <v>1159.3333333333333</v>
      </c>
      <c r="J147" s="41">
        <v>772</v>
      </c>
      <c r="K147" s="41">
        <v>218</v>
      </c>
      <c r="L147" s="42">
        <f t="shared" si="386"/>
        <v>0.77979797979797982</v>
      </c>
      <c r="M147" s="41">
        <f t="shared" si="387"/>
        <v>11911</v>
      </c>
      <c r="N147" s="88">
        <f t="shared" si="379"/>
        <v>0.85616733755031627</v>
      </c>
      <c r="O147" s="91">
        <v>917</v>
      </c>
      <c r="P147" s="91">
        <f t="shared" si="388"/>
        <v>145</v>
      </c>
      <c r="Q147" s="91">
        <v>73</v>
      </c>
      <c r="R147" s="92">
        <f t="shared" ref="R147:R149" si="392">O147/G147</f>
        <v>0.92626262626262623</v>
      </c>
      <c r="S147" s="93">
        <f t="shared" si="390"/>
        <v>13419</v>
      </c>
      <c r="T147" s="94">
        <f t="shared" ref="T147:T149" si="393">S147/H147</f>
        <v>0.96456296722254165</v>
      </c>
    </row>
    <row r="148" spans="1:20" x14ac:dyDescent="0.3">
      <c r="A148" s="75">
        <v>45962</v>
      </c>
      <c r="B148" s="95">
        <v>1326</v>
      </c>
      <c r="C148" s="95">
        <v>765</v>
      </c>
      <c r="D148" s="96">
        <f t="shared" si="383"/>
        <v>0.57692307692307687</v>
      </c>
      <c r="E148" s="95">
        <f t="shared" si="384"/>
        <v>13446</v>
      </c>
      <c r="F148" s="98">
        <f t="shared" si="381"/>
        <v>1120.5</v>
      </c>
      <c r="G148" s="95">
        <v>1343</v>
      </c>
      <c r="H148" s="97">
        <f t="shared" si="385"/>
        <v>13538</v>
      </c>
      <c r="I148" s="99">
        <f t="shared" si="382"/>
        <v>1128.1666666666667</v>
      </c>
      <c r="J148" s="41">
        <v>596</v>
      </c>
      <c r="K148" s="41">
        <v>747</v>
      </c>
      <c r="L148" s="42">
        <f t="shared" si="386"/>
        <v>0.4437825763216679</v>
      </c>
      <c r="M148" s="41">
        <f t="shared" si="387"/>
        <v>10906</v>
      </c>
      <c r="N148" s="88">
        <f t="shared" si="379"/>
        <v>0.80558428128231641</v>
      </c>
      <c r="O148" s="91">
        <v>1335</v>
      </c>
      <c r="P148" s="91">
        <f t="shared" si="388"/>
        <v>739</v>
      </c>
      <c r="Q148" s="91">
        <v>8</v>
      </c>
      <c r="R148" s="92">
        <f t="shared" si="392"/>
        <v>0.99404318689501114</v>
      </c>
      <c r="S148" s="93">
        <f t="shared" si="390"/>
        <v>13053</v>
      </c>
      <c r="T148" s="94">
        <f t="shared" si="393"/>
        <v>0.96417491505392228</v>
      </c>
    </row>
    <row r="149" spans="1:20" x14ac:dyDescent="0.3">
      <c r="A149" s="75">
        <v>45992</v>
      </c>
      <c r="B149" s="95">
        <v>1193</v>
      </c>
      <c r="C149" s="95">
        <v>80</v>
      </c>
      <c r="D149" s="96">
        <f t="shared" si="383"/>
        <v>6.7057837384744343E-2</v>
      </c>
      <c r="E149" s="95">
        <f t="shared" si="384"/>
        <v>14030</v>
      </c>
      <c r="F149" s="98">
        <f t="shared" si="381"/>
        <v>1169.1666666666667</v>
      </c>
      <c r="G149" s="95">
        <v>1205</v>
      </c>
      <c r="H149" s="97">
        <f t="shared" si="385"/>
        <v>14131</v>
      </c>
      <c r="I149" s="99">
        <f t="shared" si="382"/>
        <v>1177.5833333333333</v>
      </c>
      <c r="J149" s="41">
        <v>875</v>
      </c>
      <c r="K149" s="41">
        <v>330</v>
      </c>
      <c r="L149" s="42">
        <f t="shared" si="386"/>
        <v>0.72614107883817425</v>
      </c>
      <c r="M149" s="41">
        <f t="shared" si="387"/>
        <v>11230</v>
      </c>
      <c r="N149" s="88">
        <f t="shared" si="379"/>
        <v>0.79470667327153066</v>
      </c>
      <c r="O149" s="91">
        <v>1092</v>
      </c>
      <c r="P149" s="91">
        <f t="shared" si="388"/>
        <v>217</v>
      </c>
      <c r="Q149" s="91">
        <v>113</v>
      </c>
      <c r="R149" s="92">
        <f t="shared" si="392"/>
        <v>0.90622406639004149</v>
      </c>
      <c r="S149" s="93">
        <f t="shared" si="390"/>
        <v>13541</v>
      </c>
      <c r="T149" s="94">
        <f t="shared" si="393"/>
        <v>0.95824782393319652</v>
      </c>
    </row>
    <row r="150" spans="1:20" x14ac:dyDescent="0.3">
      <c r="A150" s="75">
        <v>46023</v>
      </c>
      <c r="B150" s="95">
        <v>1192</v>
      </c>
      <c r="C150" s="95">
        <v>193</v>
      </c>
      <c r="D150" s="96">
        <f t="shared" si="383"/>
        <v>0.16191275167785235</v>
      </c>
      <c r="E150" s="95">
        <f t="shared" si="384"/>
        <v>14350</v>
      </c>
      <c r="F150" s="98">
        <f t="shared" si="381"/>
        <v>1195.8333333333333</v>
      </c>
      <c r="G150" s="95">
        <v>1201</v>
      </c>
      <c r="H150" s="97">
        <f t="shared" si="385"/>
        <v>14453</v>
      </c>
      <c r="I150" s="99">
        <f t="shared" si="382"/>
        <v>1204.4166666666667</v>
      </c>
      <c r="J150" s="41">
        <v>1016</v>
      </c>
      <c r="K150" s="41">
        <v>185</v>
      </c>
      <c r="L150" s="42">
        <f t="shared" si="386"/>
        <v>0.84596169858451287</v>
      </c>
      <c r="M150" s="41">
        <f t="shared" si="387"/>
        <v>11495</v>
      </c>
      <c r="N150" s="88">
        <f t="shared" ref="N150" si="394">M150/H150</f>
        <v>0.79533660831661246</v>
      </c>
      <c r="O150" s="91">
        <v>1197</v>
      </c>
      <c r="P150" s="91">
        <f t="shared" si="388"/>
        <v>181</v>
      </c>
      <c r="Q150" s="91">
        <v>4</v>
      </c>
      <c r="R150" s="92">
        <f t="shared" ref="R150:R151" si="395">O150/G150</f>
        <v>0.99666944213155706</v>
      </c>
      <c r="S150" s="93">
        <f t="shared" si="390"/>
        <v>13869</v>
      </c>
      <c r="T150" s="94">
        <f t="shared" ref="T150" si="396">S150/H150</f>
        <v>0.95959316404898642</v>
      </c>
    </row>
    <row r="151" spans="1:20" x14ac:dyDescent="0.3">
      <c r="A151" s="75">
        <v>46054</v>
      </c>
      <c r="B151" s="95">
        <v>1374</v>
      </c>
      <c r="C151" s="95">
        <v>239</v>
      </c>
      <c r="D151" s="96">
        <f t="shared" si="383"/>
        <v>0.17394468704512372</v>
      </c>
      <c r="E151" s="95">
        <f t="shared" si="384"/>
        <v>14723</v>
      </c>
      <c r="F151" s="98">
        <f t="shared" ref="F151" si="397">AVERAGE(B140:B151)</f>
        <v>1226.9166666666667</v>
      </c>
      <c r="G151" s="95">
        <v>1376</v>
      </c>
      <c r="H151" s="97">
        <f t="shared" si="385"/>
        <v>14821</v>
      </c>
      <c r="I151" s="99">
        <f t="shared" ref="I151" si="398">AVERAGE(G140:G151)</f>
        <v>1235.0833333333333</v>
      </c>
      <c r="J151" s="41">
        <v>1146</v>
      </c>
      <c r="K151" s="41">
        <v>230</v>
      </c>
      <c r="L151" s="42">
        <f t="shared" si="386"/>
        <v>0.83284883720930236</v>
      </c>
      <c r="M151" s="41">
        <f t="shared" si="387"/>
        <v>11795</v>
      </c>
      <c r="N151" s="88">
        <f t="shared" ref="N151" si="399">M151/H151</f>
        <v>0.79583024087443488</v>
      </c>
      <c r="O151" s="91">
        <v>1356</v>
      </c>
      <c r="P151" s="91">
        <f t="shared" si="388"/>
        <v>210</v>
      </c>
      <c r="Q151" s="91">
        <v>20</v>
      </c>
      <c r="R151" s="92">
        <f t="shared" si="395"/>
        <v>0.98546511627906974</v>
      </c>
      <c r="S151" s="93">
        <f t="shared" si="390"/>
        <v>14258</v>
      </c>
      <c r="T151" s="94">
        <f t="shared" ref="T151" si="400">S151/H151</f>
        <v>0.96201335942244115</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25"/>
  <sheetViews>
    <sheetView zoomScaleNormal="100" workbookViewId="0">
      <pane ySplit="1" topLeftCell="A396" activePane="bottomLeft" state="frozen"/>
      <selection pane="bottomLeft" activeCell="A425" sqref="A425"/>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8"/>
    </row>
    <row r="402" spans="1:6" x14ac:dyDescent="0.3">
      <c r="A402" s="102">
        <v>45323</v>
      </c>
      <c r="B402" s="101">
        <v>6512</v>
      </c>
      <c r="C402" s="97" t="s">
        <v>13</v>
      </c>
      <c r="D402" s="97" t="s">
        <v>13</v>
      </c>
      <c r="E402" s="97" t="s">
        <v>13</v>
      </c>
      <c r="F402" s="178"/>
    </row>
    <row r="403" spans="1:6" x14ac:dyDescent="0.3">
      <c r="A403" s="102">
        <v>45352</v>
      </c>
      <c r="B403" s="101">
        <v>5764</v>
      </c>
      <c r="C403" s="97" t="s">
        <v>13</v>
      </c>
      <c r="D403" s="97" t="s">
        <v>13</v>
      </c>
      <c r="E403" s="97" t="s">
        <v>13</v>
      </c>
      <c r="F403" s="178"/>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row r="420" spans="1:5" ht="13" customHeight="1" x14ac:dyDescent="0.3">
      <c r="A420" s="102">
        <v>45870</v>
      </c>
      <c r="B420" s="101">
        <v>4338</v>
      </c>
      <c r="C420" s="97" t="s">
        <v>13</v>
      </c>
      <c r="D420" s="97" t="s">
        <v>13</v>
      </c>
      <c r="E420" s="97" t="s">
        <v>13</v>
      </c>
    </row>
    <row r="421" spans="1:5" ht="13" customHeight="1" x14ac:dyDescent="0.3">
      <c r="A421" s="102">
        <v>45901</v>
      </c>
      <c r="B421" s="101">
        <v>5910</v>
      </c>
      <c r="C421" s="97" t="s">
        <v>13</v>
      </c>
      <c r="D421" s="97" t="s">
        <v>13</v>
      </c>
      <c r="E421" s="97" t="s">
        <v>13</v>
      </c>
    </row>
    <row r="422" spans="1:5" x14ac:dyDescent="0.3">
      <c r="A422" s="102">
        <v>45931</v>
      </c>
      <c r="B422" s="101">
        <v>5084</v>
      </c>
      <c r="C422" s="97" t="s">
        <v>13</v>
      </c>
      <c r="D422" s="97" t="s">
        <v>13</v>
      </c>
      <c r="E422" s="97" t="s">
        <v>13</v>
      </c>
    </row>
    <row r="423" spans="1:5" x14ac:dyDescent="0.3">
      <c r="A423" s="102">
        <v>45962</v>
      </c>
      <c r="B423" s="101">
        <v>4942</v>
      </c>
      <c r="C423" s="97" t="s">
        <v>13</v>
      </c>
      <c r="D423" s="97" t="s">
        <v>13</v>
      </c>
      <c r="E423" s="97" t="s">
        <v>13</v>
      </c>
    </row>
    <row r="424" spans="1:5" x14ac:dyDescent="0.3">
      <c r="A424" s="102">
        <v>45992</v>
      </c>
      <c r="B424" s="101">
        <v>4869</v>
      </c>
      <c r="C424" s="97" t="s">
        <v>13</v>
      </c>
      <c r="D424" s="97" t="s">
        <v>13</v>
      </c>
      <c r="E424" s="97" t="s">
        <v>13</v>
      </c>
    </row>
    <row r="425" spans="1:5" x14ac:dyDescent="0.3">
      <c r="A425" s="102">
        <v>46023</v>
      </c>
      <c r="B425" s="101">
        <v>5977</v>
      </c>
      <c r="C425" s="97" t="s">
        <v>13</v>
      </c>
      <c r="D425" s="97" t="s">
        <v>13</v>
      </c>
      <c r="E425"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32"/>
  <sheetViews>
    <sheetView zoomScaleNormal="100" workbookViewId="0">
      <pane ySplit="1" topLeftCell="A95" activePane="bottomLeft" state="frozen"/>
      <selection pane="bottomLeft" activeCell="A132" sqref="A132"/>
    </sheetView>
  </sheetViews>
  <sheetFormatPr defaultColWidth="9.09765625" defaultRowHeight="12" x14ac:dyDescent="0.3"/>
  <cols>
    <col min="1" max="1" width="11.69921875" style="104" customWidth="1"/>
    <col min="2" max="2" width="11.69921875" style="112" customWidth="1"/>
    <col min="3" max="5" width="11.69921875" style="103"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08" t="s">
        <v>142</v>
      </c>
      <c r="F1" s="111" t="s">
        <v>101</v>
      </c>
      <c r="G1" s="108" t="s">
        <v>71</v>
      </c>
      <c r="H1" s="108" t="s">
        <v>100</v>
      </c>
      <c r="I1" s="108" t="s">
        <v>102</v>
      </c>
    </row>
    <row r="2" spans="1:9" x14ac:dyDescent="0.3">
      <c r="A2" s="105">
        <v>42095</v>
      </c>
      <c r="B2" s="116">
        <v>720000</v>
      </c>
      <c r="C2" s="109" t="s">
        <v>13</v>
      </c>
      <c r="D2" s="106" t="s">
        <v>13</v>
      </c>
      <c r="E2" s="106"/>
      <c r="F2" s="114">
        <v>721000</v>
      </c>
      <c r="G2" s="113" t="s">
        <v>13</v>
      </c>
      <c r="H2" s="113" t="s">
        <v>13</v>
      </c>
      <c r="I2" s="110">
        <v>3429</v>
      </c>
    </row>
    <row r="3" spans="1:9" x14ac:dyDescent="0.3">
      <c r="A3" s="105">
        <v>42125</v>
      </c>
      <c r="B3" s="116">
        <v>749000</v>
      </c>
      <c r="C3" s="109" t="s">
        <v>13</v>
      </c>
      <c r="D3" s="106" t="s">
        <v>13</v>
      </c>
      <c r="E3" s="106"/>
      <c r="F3" s="114">
        <v>739000</v>
      </c>
      <c r="G3" s="113" t="s">
        <v>13</v>
      </c>
      <c r="H3" s="113" t="s">
        <v>13</v>
      </c>
      <c r="I3" s="110">
        <v>3783</v>
      </c>
    </row>
    <row r="4" spans="1:9" x14ac:dyDescent="0.3">
      <c r="A4" s="105">
        <v>42156</v>
      </c>
      <c r="B4" s="116">
        <v>755000</v>
      </c>
      <c r="C4" s="109" t="s">
        <v>13</v>
      </c>
      <c r="D4" s="106" t="s">
        <v>13</v>
      </c>
      <c r="E4" s="106"/>
      <c r="F4" s="114">
        <v>740000</v>
      </c>
      <c r="G4" s="113" t="s">
        <v>13</v>
      </c>
      <c r="H4" s="113" t="s">
        <v>13</v>
      </c>
      <c r="I4" s="110">
        <v>3378</v>
      </c>
    </row>
    <row r="5" spans="1:9" x14ac:dyDescent="0.3">
      <c r="A5" s="105">
        <v>42186</v>
      </c>
      <c r="B5" s="116">
        <v>735000</v>
      </c>
      <c r="C5" s="109" t="s">
        <v>13</v>
      </c>
      <c r="D5" s="106" t="s">
        <v>13</v>
      </c>
      <c r="E5" s="106"/>
      <c r="F5" s="114">
        <v>739000</v>
      </c>
      <c r="G5" s="113" t="s">
        <v>13</v>
      </c>
      <c r="H5" s="113" t="s">
        <v>13</v>
      </c>
      <c r="I5" s="110">
        <v>3520</v>
      </c>
    </row>
    <row r="6" spans="1:9" x14ac:dyDescent="0.3">
      <c r="A6" s="105">
        <v>42217</v>
      </c>
      <c r="B6" s="116">
        <v>740000</v>
      </c>
      <c r="C6" s="109" t="s">
        <v>13</v>
      </c>
      <c r="D6" s="106" t="s">
        <v>13</v>
      </c>
      <c r="E6" s="106"/>
      <c r="F6" s="114">
        <v>758000</v>
      </c>
      <c r="G6" s="113" t="s">
        <v>13</v>
      </c>
      <c r="H6" s="113" t="s">
        <v>13</v>
      </c>
      <c r="I6" s="110">
        <v>3451</v>
      </c>
    </row>
    <row r="7" spans="1:9" x14ac:dyDescent="0.3">
      <c r="A7" s="105">
        <v>42248</v>
      </c>
      <c r="B7" s="116">
        <v>771000</v>
      </c>
      <c r="C7" s="109" t="s">
        <v>13</v>
      </c>
      <c r="D7" s="106" t="s">
        <v>13</v>
      </c>
      <c r="E7" s="106"/>
      <c r="F7" s="114">
        <v>750000</v>
      </c>
      <c r="G7" s="113" t="s">
        <v>13</v>
      </c>
      <c r="H7" s="113" t="s">
        <v>13</v>
      </c>
      <c r="I7" s="110">
        <v>3595</v>
      </c>
    </row>
    <row r="8" spans="1:9" x14ac:dyDescent="0.3">
      <c r="A8" s="105">
        <v>42278</v>
      </c>
      <c r="B8" s="116">
        <v>748000</v>
      </c>
      <c r="C8" s="109" t="s">
        <v>13</v>
      </c>
      <c r="D8" s="106" t="s">
        <v>13</v>
      </c>
      <c r="E8" s="106"/>
      <c r="F8" s="114">
        <v>760000</v>
      </c>
      <c r="G8" s="113" t="s">
        <v>13</v>
      </c>
      <c r="H8" s="113" t="s">
        <v>13</v>
      </c>
      <c r="I8" s="110">
        <v>2670</v>
      </c>
    </row>
    <row r="9" spans="1:9" x14ac:dyDescent="0.3">
      <c r="A9" s="105">
        <v>42309</v>
      </c>
      <c r="B9" s="116">
        <v>765000</v>
      </c>
      <c r="C9" s="109" t="s">
        <v>13</v>
      </c>
      <c r="D9" s="106" t="s">
        <v>13</v>
      </c>
      <c r="E9" s="106"/>
      <c r="F9" s="114">
        <v>775000</v>
      </c>
      <c r="G9" s="113" t="s">
        <v>13</v>
      </c>
      <c r="H9" s="113" t="s">
        <v>13</v>
      </c>
      <c r="I9" s="110">
        <v>2922</v>
      </c>
    </row>
    <row r="10" spans="1:9" x14ac:dyDescent="0.3">
      <c r="A10" s="105">
        <v>42339</v>
      </c>
      <c r="B10" s="116">
        <v>770000</v>
      </c>
      <c r="C10" s="109" t="s">
        <v>13</v>
      </c>
      <c r="D10" s="106" t="s">
        <v>13</v>
      </c>
      <c r="E10" s="106"/>
      <c r="F10" s="114">
        <v>750000</v>
      </c>
      <c r="G10" s="113" t="s">
        <v>13</v>
      </c>
      <c r="H10" s="113" t="s">
        <v>13</v>
      </c>
      <c r="I10" s="110">
        <v>2292</v>
      </c>
    </row>
    <row r="11" spans="1:9" x14ac:dyDescent="0.3">
      <c r="A11" s="105">
        <v>42370</v>
      </c>
      <c r="B11" s="116">
        <v>720000</v>
      </c>
      <c r="C11" s="109" t="s">
        <v>13</v>
      </c>
      <c r="D11" s="106" t="s">
        <v>13</v>
      </c>
      <c r="E11" s="106"/>
      <c r="F11" s="114">
        <v>720125</v>
      </c>
      <c r="G11" s="113" t="s">
        <v>13</v>
      </c>
      <c r="H11" s="113" t="s">
        <v>13</v>
      </c>
      <c r="I11" s="110">
        <v>1452</v>
      </c>
    </row>
    <row r="12" spans="1:9" x14ac:dyDescent="0.3">
      <c r="A12" s="105">
        <v>42401</v>
      </c>
      <c r="B12" s="116">
        <v>750000</v>
      </c>
      <c r="C12" s="109" t="s">
        <v>13</v>
      </c>
      <c r="D12" s="106" t="s">
        <v>13</v>
      </c>
      <c r="E12" s="106"/>
      <c r="F12" s="114">
        <v>770000</v>
      </c>
      <c r="G12" s="113" t="s">
        <v>13</v>
      </c>
      <c r="H12" s="113" t="s">
        <v>13</v>
      </c>
      <c r="I12" s="110">
        <v>2613</v>
      </c>
    </row>
    <row r="13" spans="1:9" x14ac:dyDescent="0.3">
      <c r="A13" s="105">
        <v>42430</v>
      </c>
      <c r="B13" s="116">
        <v>820000</v>
      </c>
      <c r="C13" s="109" t="s">
        <v>13</v>
      </c>
      <c r="D13" s="106" t="s">
        <v>13</v>
      </c>
      <c r="E13" s="106"/>
      <c r="F13" s="114">
        <v>800000</v>
      </c>
      <c r="G13" s="113" t="s">
        <v>13</v>
      </c>
      <c r="H13" s="113" t="s">
        <v>13</v>
      </c>
      <c r="I13" s="110">
        <v>3734</v>
      </c>
    </row>
    <row r="14" spans="1:9" x14ac:dyDescent="0.3">
      <c r="A14" s="105">
        <v>42461</v>
      </c>
      <c r="B14" s="116">
        <v>812000</v>
      </c>
      <c r="C14" s="109">
        <f t="shared" ref="C14:C45" si="0">B14-B2</f>
        <v>92000</v>
      </c>
      <c r="D14" s="107">
        <f t="shared" ref="D14:D45" si="1">C14/B2</f>
        <v>0.12777777777777777</v>
      </c>
      <c r="E14" s="177">
        <v>2666</v>
      </c>
      <c r="F14" s="114">
        <v>810000</v>
      </c>
      <c r="G14" s="109">
        <f>F14-F2</f>
        <v>89000</v>
      </c>
      <c r="H14" s="107">
        <f t="shared" ref="H14:H39" si="2">G14/F2</f>
        <v>0.12343966712898752</v>
      </c>
      <c r="I14" s="110">
        <v>3305</v>
      </c>
    </row>
    <row r="15" spans="1:9" x14ac:dyDescent="0.3">
      <c r="A15" s="105">
        <v>42491</v>
      </c>
      <c r="B15" s="116">
        <v>805000</v>
      </c>
      <c r="C15" s="109">
        <f t="shared" si="0"/>
        <v>56000</v>
      </c>
      <c r="D15" s="107">
        <f t="shared" si="1"/>
        <v>7.476635514018691E-2</v>
      </c>
      <c r="E15" s="177">
        <v>3072</v>
      </c>
      <c r="F15" s="114">
        <v>825000</v>
      </c>
      <c r="G15" s="109">
        <f>F15-F3</f>
        <v>86000</v>
      </c>
      <c r="H15" s="107">
        <f t="shared" si="2"/>
        <v>0.11637347767253045</v>
      </c>
      <c r="I15" s="110">
        <v>3344</v>
      </c>
    </row>
    <row r="16" spans="1:9" x14ac:dyDescent="0.3">
      <c r="A16" s="105">
        <v>42522</v>
      </c>
      <c r="B16" s="116">
        <v>821000</v>
      </c>
      <c r="C16" s="109">
        <f t="shared" si="0"/>
        <v>66000</v>
      </c>
      <c r="D16" s="107">
        <f t="shared" si="1"/>
        <v>8.7417218543046363E-2</v>
      </c>
      <c r="E16" s="177">
        <v>2628</v>
      </c>
      <c r="F16" s="114">
        <v>825000</v>
      </c>
      <c r="G16" s="109">
        <f>F16-F4</f>
        <v>85000</v>
      </c>
      <c r="H16" s="107">
        <f t="shared" si="2"/>
        <v>0.11486486486486487</v>
      </c>
      <c r="I16" s="110">
        <v>2877</v>
      </c>
    </row>
    <row r="17" spans="1:9" x14ac:dyDescent="0.3">
      <c r="A17" s="105">
        <v>42552</v>
      </c>
      <c r="B17" s="116">
        <v>825000</v>
      </c>
      <c r="C17" s="109">
        <f t="shared" si="0"/>
        <v>90000</v>
      </c>
      <c r="D17" s="107">
        <f t="shared" si="1"/>
        <v>0.12244897959183673</v>
      </c>
      <c r="E17" s="177">
        <v>2381</v>
      </c>
      <c r="F17" s="114">
        <v>820000</v>
      </c>
      <c r="G17" s="109">
        <f>F17-F5</f>
        <v>81000</v>
      </c>
      <c r="H17" s="107">
        <f t="shared" si="2"/>
        <v>0.10960757780784844</v>
      </c>
      <c r="I17" s="110">
        <v>2543</v>
      </c>
    </row>
    <row r="18" spans="1:9" x14ac:dyDescent="0.3">
      <c r="A18" s="105">
        <v>42583</v>
      </c>
      <c r="B18" s="116">
        <v>842000</v>
      </c>
      <c r="C18" s="109">
        <f t="shared" si="0"/>
        <v>102000</v>
      </c>
      <c r="D18" s="107">
        <f t="shared" si="1"/>
        <v>0.13783783783783785</v>
      </c>
      <c r="E18" s="177">
        <v>2305</v>
      </c>
      <c r="F18" s="114">
        <v>820000</v>
      </c>
      <c r="G18" s="109">
        <f>F18-F6</f>
        <v>62000</v>
      </c>
      <c r="H18" s="107">
        <f t="shared" si="2"/>
        <v>8.1794195250659632E-2</v>
      </c>
      <c r="I18" s="110">
        <v>2561</v>
      </c>
    </row>
    <row r="19" spans="1:9" x14ac:dyDescent="0.3">
      <c r="A19" s="105">
        <v>42614</v>
      </c>
      <c r="B19" s="116">
        <v>825000</v>
      </c>
      <c r="C19" s="109">
        <f t="shared" si="0"/>
        <v>54000</v>
      </c>
      <c r="D19" s="107">
        <f t="shared" si="1"/>
        <v>7.0038910505836577E-2</v>
      </c>
      <c r="E19" s="177">
        <v>2284</v>
      </c>
      <c r="F19" s="114">
        <v>845000</v>
      </c>
      <c r="G19" s="109">
        <f t="shared" ref="G19:G38" si="3">F19-F7</f>
        <v>95000</v>
      </c>
      <c r="H19" s="107">
        <f t="shared" si="2"/>
        <v>0.12666666666666668</v>
      </c>
      <c r="I19" s="110">
        <v>2567</v>
      </c>
    </row>
    <row r="20" spans="1:9" x14ac:dyDescent="0.3">
      <c r="A20" s="105">
        <v>42644</v>
      </c>
      <c r="B20" s="116">
        <v>868000</v>
      </c>
      <c r="C20" s="109">
        <f t="shared" si="0"/>
        <v>120000</v>
      </c>
      <c r="D20" s="107">
        <f t="shared" si="1"/>
        <v>0.16042780748663102</v>
      </c>
      <c r="E20" s="177">
        <v>2214</v>
      </c>
      <c r="F20" s="114">
        <v>847000</v>
      </c>
      <c r="G20" s="109">
        <f t="shared" si="3"/>
        <v>87000</v>
      </c>
      <c r="H20" s="107">
        <f t="shared" si="2"/>
        <v>0.11447368421052631</v>
      </c>
      <c r="I20" s="110">
        <v>2502</v>
      </c>
    </row>
    <row r="21" spans="1:9" x14ac:dyDescent="0.3">
      <c r="A21" s="105">
        <v>42675</v>
      </c>
      <c r="B21" s="116">
        <v>852000</v>
      </c>
      <c r="C21" s="109">
        <f t="shared" si="0"/>
        <v>87000</v>
      </c>
      <c r="D21" s="107">
        <f t="shared" si="1"/>
        <v>0.11372549019607843</v>
      </c>
      <c r="E21" s="177">
        <v>2287</v>
      </c>
      <c r="F21" s="114">
        <v>865000</v>
      </c>
      <c r="G21" s="109">
        <f t="shared" si="3"/>
        <v>90000</v>
      </c>
      <c r="H21" s="107">
        <f t="shared" si="2"/>
        <v>0.11612903225806452</v>
      </c>
      <c r="I21" s="110">
        <v>2699</v>
      </c>
    </row>
    <row r="22" spans="1:9" x14ac:dyDescent="0.3">
      <c r="A22" s="105">
        <v>42705</v>
      </c>
      <c r="B22" s="116">
        <v>840000</v>
      </c>
      <c r="C22" s="109">
        <f t="shared" si="0"/>
        <v>70000</v>
      </c>
      <c r="D22" s="107">
        <f t="shared" si="1"/>
        <v>9.0909090909090912E-2</v>
      </c>
      <c r="E22" s="177">
        <v>1808</v>
      </c>
      <c r="F22" s="114">
        <v>845000</v>
      </c>
      <c r="G22" s="109">
        <f t="shared" si="3"/>
        <v>95000</v>
      </c>
      <c r="H22" s="107">
        <f t="shared" si="2"/>
        <v>0.12666666666666668</v>
      </c>
      <c r="I22" s="110">
        <v>1908</v>
      </c>
    </row>
    <row r="23" spans="1:9" x14ac:dyDescent="0.3">
      <c r="A23" s="105">
        <v>42736</v>
      </c>
      <c r="B23" s="116">
        <v>805000</v>
      </c>
      <c r="C23" s="109">
        <f t="shared" si="0"/>
        <v>85000</v>
      </c>
      <c r="D23" s="107">
        <f t="shared" si="1"/>
        <v>0.11805555555555555</v>
      </c>
      <c r="E23" s="177">
        <v>1147</v>
      </c>
      <c r="F23" s="114">
        <v>810000</v>
      </c>
      <c r="G23" s="109">
        <f t="shared" si="3"/>
        <v>89875</v>
      </c>
      <c r="H23" s="107">
        <f t="shared" si="2"/>
        <v>0.12480472140253428</v>
      </c>
      <c r="I23" s="110">
        <v>1176</v>
      </c>
    </row>
    <row r="24" spans="1:9" x14ac:dyDescent="0.3">
      <c r="A24" s="105">
        <v>42767</v>
      </c>
      <c r="B24" s="116">
        <v>800000</v>
      </c>
      <c r="C24" s="109">
        <f t="shared" si="0"/>
        <v>50000</v>
      </c>
      <c r="D24" s="107">
        <f t="shared" si="1"/>
        <v>6.6666666666666666E-2</v>
      </c>
      <c r="E24" s="177">
        <v>1568</v>
      </c>
      <c r="F24" s="114">
        <v>830000</v>
      </c>
      <c r="G24" s="109">
        <f t="shared" si="3"/>
        <v>60000</v>
      </c>
      <c r="H24" s="107">
        <f t="shared" si="2"/>
        <v>7.792207792207792E-2</v>
      </c>
      <c r="I24" s="110">
        <v>1966</v>
      </c>
    </row>
    <row r="25" spans="1:9" x14ac:dyDescent="0.3">
      <c r="A25" s="105">
        <v>42795</v>
      </c>
      <c r="B25" s="116">
        <v>890000</v>
      </c>
      <c r="C25" s="109">
        <f t="shared" si="0"/>
        <v>70000</v>
      </c>
      <c r="D25" s="107">
        <f t="shared" si="1"/>
        <v>8.5365853658536592E-2</v>
      </c>
      <c r="E25" s="177">
        <v>2712</v>
      </c>
      <c r="F25" s="114">
        <v>880000</v>
      </c>
      <c r="G25" s="109">
        <f t="shared" si="3"/>
        <v>80000</v>
      </c>
      <c r="H25" s="107">
        <f t="shared" si="2"/>
        <v>0.1</v>
      </c>
      <c r="I25" s="110">
        <v>2574</v>
      </c>
    </row>
    <row r="26" spans="1:9" x14ac:dyDescent="0.3">
      <c r="A26" s="105">
        <v>42826</v>
      </c>
      <c r="B26" s="116">
        <v>854500</v>
      </c>
      <c r="C26" s="109">
        <f t="shared" si="0"/>
        <v>42500</v>
      </c>
      <c r="D26" s="107">
        <f t="shared" si="1"/>
        <v>5.2339901477832511E-2</v>
      </c>
      <c r="E26" s="177">
        <v>1810</v>
      </c>
      <c r="F26" s="114">
        <v>851000</v>
      </c>
      <c r="G26" s="109">
        <f t="shared" si="3"/>
        <v>41000</v>
      </c>
      <c r="H26" s="107">
        <f t="shared" si="2"/>
        <v>5.0617283950617285E-2</v>
      </c>
      <c r="I26" s="110">
        <v>2171</v>
      </c>
    </row>
    <row r="27" spans="1:9" x14ac:dyDescent="0.3">
      <c r="A27" s="105">
        <v>42856</v>
      </c>
      <c r="B27" s="116">
        <v>865000</v>
      </c>
      <c r="C27" s="109">
        <f t="shared" si="0"/>
        <v>60000</v>
      </c>
      <c r="D27" s="107">
        <f t="shared" si="1"/>
        <v>7.4534161490683232E-2</v>
      </c>
      <c r="E27" s="177">
        <v>2211</v>
      </c>
      <c r="F27" s="114">
        <v>868000</v>
      </c>
      <c r="G27" s="109">
        <f t="shared" si="3"/>
        <v>43000</v>
      </c>
      <c r="H27" s="107">
        <f t="shared" si="2"/>
        <v>5.2121212121212124E-2</v>
      </c>
      <c r="I27" s="110">
        <v>2111</v>
      </c>
    </row>
    <row r="28" spans="1:9" x14ac:dyDescent="0.3">
      <c r="A28" s="105">
        <v>42887</v>
      </c>
      <c r="B28" s="116">
        <v>850500</v>
      </c>
      <c r="C28" s="109">
        <f t="shared" si="0"/>
        <v>29500</v>
      </c>
      <c r="D28" s="107">
        <f t="shared" si="1"/>
        <v>3.5931790499390985E-2</v>
      </c>
      <c r="E28" s="177">
        <v>1822</v>
      </c>
      <c r="F28" s="114">
        <v>845000</v>
      </c>
      <c r="G28" s="109">
        <f t="shared" si="3"/>
        <v>20000</v>
      </c>
      <c r="H28" s="107">
        <f t="shared" si="2"/>
        <v>2.4242424242424242E-2</v>
      </c>
      <c r="I28" s="110">
        <v>1989</v>
      </c>
    </row>
    <row r="29" spans="1:9" x14ac:dyDescent="0.3">
      <c r="A29" s="105">
        <v>42917</v>
      </c>
      <c r="B29" s="116">
        <v>830000</v>
      </c>
      <c r="C29" s="109">
        <f t="shared" si="0"/>
        <v>5000</v>
      </c>
      <c r="D29" s="107">
        <f t="shared" si="1"/>
        <v>6.0606060606060606E-3</v>
      </c>
      <c r="E29" s="177">
        <v>1677</v>
      </c>
      <c r="F29" s="114">
        <v>850000</v>
      </c>
      <c r="G29" s="109">
        <f t="shared" si="3"/>
        <v>30000</v>
      </c>
      <c r="H29" s="107">
        <f t="shared" si="2"/>
        <v>3.6585365853658534E-2</v>
      </c>
      <c r="I29" s="110">
        <v>1856</v>
      </c>
    </row>
    <row r="30" spans="1:9" x14ac:dyDescent="0.3">
      <c r="A30" s="105">
        <v>42948</v>
      </c>
      <c r="B30" s="116">
        <v>840000</v>
      </c>
      <c r="C30" s="109">
        <f t="shared" si="0"/>
        <v>-2000</v>
      </c>
      <c r="D30" s="107">
        <f t="shared" si="1"/>
        <v>-2.3752969121140144E-3</v>
      </c>
      <c r="E30" s="177">
        <v>1837</v>
      </c>
      <c r="F30" s="114">
        <v>840000</v>
      </c>
      <c r="G30" s="109">
        <f t="shared" si="3"/>
        <v>20000</v>
      </c>
      <c r="H30" s="107">
        <f t="shared" si="2"/>
        <v>2.4390243902439025E-2</v>
      </c>
      <c r="I30" s="110">
        <v>2064</v>
      </c>
    </row>
    <row r="31" spans="1:9" x14ac:dyDescent="0.3">
      <c r="A31" s="105">
        <v>42979</v>
      </c>
      <c r="B31" s="116">
        <v>845000</v>
      </c>
      <c r="C31" s="109">
        <f t="shared" si="0"/>
        <v>20000</v>
      </c>
      <c r="D31" s="107">
        <f t="shared" si="1"/>
        <v>2.4242424242424242E-2</v>
      </c>
      <c r="E31" s="177">
        <v>1651</v>
      </c>
      <c r="F31" s="114">
        <v>850000</v>
      </c>
      <c r="G31" s="109">
        <f t="shared" si="3"/>
        <v>5000</v>
      </c>
      <c r="H31" s="107">
        <f t="shared" si="2"/>
        <v>5.9171597633136093E-3</v>
      </c>
      <c r="I31" s="110">
        <v>1870</v>
      </c>
    </row>
    <row r="32" spans="1:9" x14ac:dyDescent="0.3">
      <c r="A32" s="105">
        <v>43009</v>
      </c>
      <c r="B32" s="116">
        <v>850000</v>
      </c>
      <c r="C32" s="109">
        <f t="shared" si="0"/>
        <v>-18000</v>
      </c>
      <c r="D32" s="107">
        <f t="shared" si="1"/>
        <v>-2.0737327188940093E-2</v>
      </c>
      <c r="E32" s="177">
        <v>1691</v>
      </c>
      <c r="F32" s="114">
        <v>850000</v>
      </c>
      <c r="G32" s="109">
        <f t="shared" si="3"/>
        <v>3000</v>
      </c>
      <c r="H32" s="107">
        <f t="shared" si="2"/>
        <v>3.5419126328217238E-3</v>
      </c>
      <c r="I32" s="110">
        <v>1943</v>
      </c>
    </row>
    <row r="33" spans="1:9" x14ac:dyDescent="0.3">
      <c r="A33" s="105">
        <v>43040</v>
      </c>
      <c r="B33" s="116">
        <v>880000</v>
      </c>
      <c r="C33" s="109">
        <f t="shared" si="0"/>
        <v>28000</v>
      </c>
      <c r="D33" s="107">
        <f t="shared" si="1"/>
        <v>3.2863849765258218E-2</v>
      </c>
      <c r="E33" s="177">
        <v>1963</v>
      </c>
      <c r="F33" s="114">
        <v>895750</v>
      </c>
      <c r="G33" s="109">
        <f t="shared" si="3"/>
        <v>30750</v>
      </c>
      <c r="H33" s="107">
        <f t="shared" si="2"/>
        <v>3.5549132947976882E-2</v>
      </c>
      <c r="I33" s="110">
        <v>2378</v>
      </c>
    </row>
    <row r="34" spans="1:9" x14ac:dyDescent="0.3">
      <c r="A34" s="105">
        <v>43070</v>
      </c>
      <c r="B34" s="116">
        <v>820000</v>
      </c>
      <c r="C34" s="109">
        <f t="shared" si="0"/>
        <v>-20000</v>
      </c>
      <c r="D34" s="107">
        <f t="shared" si="1"/>
        <v>-2.3809523809523808E-2</v>
      </c>
      <c r="E34" s="177">
        <v>1765</v>
      </c>
      <c r="F34" s="114">
        <v>850000</v>
      </c>
      <c r="G34" s="109">
        <f t="shared" si="3"/>
        <v>5000</v>
      </c>
      <c r="H34" s="107">
        <f t="shared" si="2"/>
        <v>5.9171597633136093E-3</v>
      </c>
      <c r="I34" s="110">
        <v>1877</v>
      </c>
    </row>
    <row r="35" spans="1:9" x14ac:dyDescent="0.3">
      <c r="A35" s="105">
        <v>43101</v>
      </c>
      <c r="B35" s="116">
        <v>820000</v>
      </c>
      <c r="C35" s="109">
        <f t="shared" si="0"/>
        <v>15000</v>
      </c>
      <c r="D35" s="107">
        <f t="shared" si="1"/>
        <v>1.8633540372670808E-2</v>
      </c>
      <c r="E35" s="177">
        <v>1185</v>
      </c>
      <c r="F35" s="114">
        <v>819150</v>
      </c>
      <c r="G35" s="109">
        <f t="shared" si="3"/>
        <v>9150</v>
      </c>
      <c r="H35" s="107">
        <f t="shared" si="2"/>
        <v>1.1296296296296296E-2</v>
      </c>
      <c r="I35" s="110">
        <v>1278</v>
      </c>
    </row>
    <row r="36" spans="1:9" x14ac:dyDescent="0.3">
      <c r="A36" s="105">
        <v>43132</v>
      </c>
      <c r="B36" s="116">
        <v>858000</v>
      </c>
      <c r="C36" s="109">
        <f t="shared" si="0"/>
        <v>58000</v>
      </c>
      <c r="D36" s="107">
        <f t="shared" si="1"/>
        <v>7.2499999999999995E-2</v>
      </c>
      <c r="E36" s="177">
        <v>1654</v>
      </c>
      <c r="F36" s="114">
        <v>852000</v>
      </c>
      <c r="G36" s="109">
        <f t="shared" si="3"/>
        <v>22000</v>
      </c>
      <c r="H36" s="107">
        <f t="shared" si="2"/>
        <v>2.6506024096385541E-2</v>
      </c>
      <c r="I36" s="110">
        <v>1957</v>
      </c>
    </row>
    <row r="37" spans="1:9" x14ac:dyDescent="0.3">
      <c r="A37" s="105">
        <v>43160</v>
      </c>
      <c r="B37" s="116">
        <v>880000</v>
      </c>
      <c r="C37" s="109">
        <f t="shared" si="0"/>
        <v>-10000</v>
      </c>
      <c r="D37" s="107">
        <f t="shared" si="1"/>
        <v>-1.1235955056179775E-2</v>
      </c>
      <c r="E37" s="177">
        <v>2451</v>
      </c>
      <c r="F37" s="114">
        <v>870000</v>
      </c>
      <c r="G37" s="109">
        <f t="shared" si="3"/>
        <v>-10000</v>
      </c>
      <c r="H37" s="107">
        <f t="shared" si="2"/>
        <v>-1.1363636363636364E-2</v>
      </c>
      <c r="I37" s="110">
        <v>2680</v>
      </c>
    </row>
    <row r="38" spans="1:9" x14ac:dyDescent="0.3">
      <c r="A38" s="105">
        <v>43191</v>
      </c>
      <c r="B38" s="116">
        <v>850000</v>
      </c>
      <c r="C38" s="109">
        <f t="shared" si="0"/>
        <v>-4500</v>
      </c>
      <c r="D38" s="107">
        <f t="shared" si="1"/>
        <v>-5.2662375658279695E-3</v>
      </c>
      <c r="E38" s="177">
        <v>1921</v>
      </c>
      <c r="F38" s="114">
        <v>860000</v>
      </c>
      <c r="G38" s="109">
        <f t="shared" si="3"/>
        <v>9000</v>
      </c>
      <c r="H38" s="107">
        <f t="shared" si="2"/>
        <v>1.0575793184488837E-2</v>
      </c>
      <c r="I38" s="110">
        <v>2241</v>
      </c>
    </row>
    <row r="39" spans="1:9" x14ac:dyDescent="0.3">
      <c r="A39" s="105">
        <v>43221</v>
      </c>
      <c r="B39" s="116">
        <v>852000</v>
      </c>
      <c r="C39" s="109">
        <f t="shared" si="0"/>
        <v>-13000</v>
      </c>
      <c r="D39" s="107">
        <f t="shared" si="1"/>
        <v>-1.5028901734104046E-2</v>
      </c>
      <c r="E39" s="177">
        <v>2462</v>
      </c>
      <c r="F39" s="114">
        <v>860000</v>
      </c>
      <c r="G39" s="109">
        <f t="shared" ref="G39:G70" si="4">F39-F27</f>
        <v>-8000</v>
      </c>
      <c r="H39" s="107">
        <f t="shared" si="2"/>
        <v>-9.2165898617511521E-3</v>
      </c>
      <c r="I39" s="110">
        <v>2427</v>
      </c>
    </row>
    <row r="40" spans="1:9" x14ac:dyDescent="0.3">
      <c r="A40" s="105">
        <v>43252</v>
      </c>
      <c r="B40" s="116">
        <v>850000</v>
      </c>
      <c r="C40" s="109">
        <f t="shared" si="0"/>
        <v>-500</v>
      </c>
      <c r="D40" s="107">
        <f t="shared" si="1"/>
        <v>-5.8788947677836567E-4</v>
      </c>
      <c r="E40" s="177">
        <v>1879</v>
      </c>
      <c r="F40" s="114">
        <v>846000</v>
      </c>
      <c r="G40" s="109">
        <f t="shared" si="4"/>
        <v>1000</v>
      </c>
      <c r="H40" s="107">
        <f t="shared" ref="H40:H75" si="5">G40/F28</f>
        <v>1.1834319526627219E-3</v>
      </c>
      <c r="I40" s="110">
        <v>2115</v>
      </c>
    </row>
    <row r="41" spans="1:9" x14ac:dyDescent="0.3">
      <c r="A41" s="105">
        <v>43282</v>
      </c>
      <c r="B41" s="116">
        <v>835000</v>
      </c>
      <c r="C41" s="109">
        <f t="shared" si="0"/>
        <v>5000</v>
      </c>
      <c r="D41" s="107">
        <f t="shared" si="1"/>
        <v>6.024096385542169E-3</v>
      </c>
      <c r="E41" s="177">
        <v>1777</v>
      </c>
      <c r="F41" s="114">
        <v>845000</v>
      </c>
      <c r="G41" s="109">
        <f t="shared" si="4"/>
        <v>-5000</v>
      </c>
      <c r="H41" s="107">
        <f t="shared" si="5"/>
        <v>-5.8823529411764705E-3</v>
      </c>
      <c r="I41" s="110">
        <v>1971</v>
      </c>
    </row>
    <row r="42" spans="1:9" x14ac:dyDescent="0.3">
      <c r="A42" s="105">
        <v>43313</v>
      </c>
      <c r="B42" s="116">
        <v>852000</v>
      </c>
      <c r="C42" s="109">
        <f t="shared" si="0"/>
        <v>12000</v>
      </c>
      <c r="D42" s="107">
        <f t="shared" si="1"/>
        <v>1.4285714285714285E-2</v>
      </c>
      <c r="E42" s="177">
        <v>1837</v>
      </c>
      <c r="F42" s="114">
        <v>850944</v>
      </c>
      <c r="G42" s="109">
        <f t="shared" si="4"/>
        <v>10944</v>
      </c>
      <c r="H42" s="107">
        <f t="shared" si="5"/>
        <v>1.3028571428571429E-2</v>
      </c>
      <c r="I42" s="110">
        <v>2018</v>
      </c>
    </row>
    <row r="43" spans="1:9" x14ac:dyDescent="0.3">
      <c r="A43" s="105">
        <v>43344</v>
      </c>
      <c r="B43" s="116">
        <v>850000</v>
      </c>
      <c r="C43" s="109">
        <f t="shared" si="0"/>
        <v>5000</v>
      </c>
      <c r="D43" s="107">
        <f t="shared" si="1"/>
        <v>5.9171597633136093E-3</v>
      </c>
      <c r="E43" s="177">
        <v>1715</v>
      </c>
      <c r="F43" s="114">
        <v>847000</v>
      </c>
      <c r="G43" s="109">
        <f t="shared" si="4"/>
        <v>-3000</v>
      </c>
      <c r="H43" s="107">
        <f t="shared" si="5"/>
        <v>-3.5294117647058825E-3</v>
      </c>
      <c r="I43" s="110">
        <v>2063</v>
      </c>
    </row>
    <row r="44" spans="1:9" x14ac:dyDescent="0.3">
      <c r="A44" s="105">
        <v>43374</v>
      </c>
      <c r="B44" s="116">
        <v>865000</v>
      </c>
      <c r="C44" s="109">
        <f t="shared" si="0"/>
        <v>15000</v>
      </c>
      <c r="D44" s="107">
        <f t="shared" si="1"/>
        <v>1.7647058823529412E-2</v>
      </c>
      <c r="E44" s="177">
        <v>2028</v>
      </c>
      <c r="F44" s="114">
        <v>855000</v>
      </c>
      <c r="G44" s="109">
        <f t="shared" si="4"/>
        <v>5000</v>
      </c>
      <c r="H44" s="107">
        <f t="shared" si="5"/>
        <v>5.8823529411764705E-3</v>
      </c>
      <c r="I44" s="110">
        <v>2408</v>
      </c>
    </row>
    <row r="45" spans="1:9" x14ac:dyDescent="0.3">
      <c r="A45" s="105">
        <v>43405</v>
      </c>
      <c r="B45" s="116">
        <v>867000</v>
      </c>
      <c r="C45" s="109">
        <f t="shared" si="0"/>
        <v>-13000</v>
      </c>
      <c r="D45" s="107">
        <f t="shared" si="1"/>
        <v>-1.4772727272727272E-2</v>
      </c>
      <c r="E45" s="177">
        <v>2148</v>
      </c>
      <c r="F45" s="114">
        <v>860000</v>
      </c>
      <c r="G45" s="109">
        <f t="shared" si="4"/>
        <v>-35750</v>
      </c>
      <c r="H45" s="107">
        <f t="shared" si="5"/>
        <v>-3.9910689366452694E-2</v>
      </c>
      <c r="I45" s="110">
        <v>2248</v>
      </c>
    </row>
    <row r="46" spans="1:9" x14ac:dyDescent="0.3">
      <c r="A46" s="105">
        <v>43435</v>
      </c>
      <c r="B46" s="116">
        <v>862000</v>
      </c>
      <c r="C46" s="109">
        <f t="shared" ref="C46:C76" si="6">B46-B34</f>
        <v>42000</v>
      </c>
      <c r="D46" s="107">
        <f t="shared" ref="D46:D76" si="7">C46/B34</f>
        <v>5.1219512195121948E-2</v>
      </c>
      <c r="E46" s="177">
        <v>1412</v>
      </c>
      <c r="F46" s="114">
        <v>850000</v>
      </c>
      <c r="G46" s="109">
        <f>F46-F34</f>
        <v>0</v>
      </c>
      <c r="H46" s="107">
        <f t="shared" si="5"/>
        <v>0</v>
      </c>
      <c r="I46" s="110">
        <v>1575</v>
      </c>
    </row>
    <row r="47" spans="1:9" x14ac:dyDescent="0.3">
      <c r="A47" s="105">
        <v>43466</v>
      </c>
      <c r="B47" s="116">
        <v>800000</v>
      </c>
      <c r="C47" s="109">
        <f t="shared" si="6"/>
        <v>-20000</v>
      </c>
      <c r="D47" s="107">
        <f t="shared" si="7"/>
        <v>-2.4390243902439025E-2</v>
      </c>
      <c r="E47" s="177">
        <v>1180</v>
      </c>
      <c r="F47" s="114">
        <v>791000</v>
      </c>
      <c r="G47" s="109">
        <f>F47-F35</f>
        <v>-28150</v>
      </c>
      <c r="H47" s="107">
        <f t="shared" si="5"/>
        <v>-3.4364890435207227E-2</v>
      </c>
      <c r="I47" s="110">
        <v>1055</v>
      </c>
    </row>
    <row r="48" spans="1:9" x14ac:dyDescent="0.3">
      <c r="A48" s="105">
        <v>43497</v>
      </c>
      <c r="B48" s="116">
        <v>850000</v>
      </c>
      <c r="C48" s="109">
        <f t="shared" si="6"/>
        <v>-8000</v>
      </c>
      <c r="D48" s="107">
        <f t="shared" si="7"/>
        <v>-9.324009324009324E-3</v>
      </c>
      <c r="E48" s="177">
        <v>1390</v>
      </c>
      <c r="F48" s="114">
        <v>855000</v>
      </c>
      <c r="G48" s="109">
        <f t="shared" si="4"/>
        <v>3000</v>
      </c>
      <c r="H48" s="107">
        <f t="shared" si="5"/>
        <v>3.5211267605633804E-3</v>
      </c>
      <c r="I48" s="110">
        <v>1823</v>
      </c>
    </row>
    <row r="49" spans="1:9" x14ac:dyDescent="0.3">
      <c r="A49" s="105">
        <v>43525</v>
      </c>
      <c r="B49" s="116">
        <v>856000</v>
      </c>
      <c r="C49" s="109">
        <f t="shared" si="6"/>
        <v>-24000</v>
      </c>
      <c r="D49" s="107">
        <f t="shared" si="7"/>
        <v>-2.7272727272727271E-2</v>
      </c>
      <c r="E49" s="177">
        <v>2083</v>
      </c>
      <c r="F49" s="114">
        <v>856500</v>
      </c>
      <c r="G49" s="109">
        <f t="shared" si="4"/>
        <v>-13500</v>
      </c>
      <c r="H49" s="107">
        <f t="shared" si="5"/>
        <v>-1.5517241379310345E-2</v>
      </c>
      <c r="I49" s="110">
        <v>2274</v>
      </c>
    </row>
    <row r="50" spans="1:9" x14ac:dyDescent="0.3">
      <c r="A50" s="105">
        <v>43556</v>
      </c>
      <c r="B50" s="116">
        <v>850000</v>
      </c>
      <c r="C50" s="109">
        <f t="shared" si="6"/>
        <v>0</v>
      </c>
      <c r="D50" s="107">
        <f t="shared" si="7"/>
        <v>0</v>
      </c>
      <c r="E50" s="177">
        <v>1725</v>
      </c>
      <c r="F50" s="114">
        <v>850000</v>
      </c>
      <c r="G50" s="109">
        <f t="shared" si="4"/>
        <v>-10000</v>
      </c>
      <c r="H50" s="107">
        <f t="shared" si="5"/>
        <v>-1.1627906976744186E-2</v>
      </c>
      <c r="I50" s="110">
        <v>2014</v>
      </c>
    </row>
    <row r="51" spans="1:9" x14ac:dyDescent="0.3">
      <c r="A51" s="105">
        <v>43586</v>
      </c>
      <c r="B51" s="116">
        <v>860000</v>
      </c>
      <c r="C51" s="109">
        <f t="shared" si="6"/>
        <v>8000</v>
      </c>
      <c r="D51" s="107">
        <f t="shared" si="7"/>
        <v>9.3896713615023476E-3</v>
      </c>
      <c r="E51" s="177">
        <v>2013</v>
      </c>
      <c r="F51" s="114">
        <v>847000</v>
      </c>
      <c r="G51" s="109">
        <f t="shared" si="4"/>
        <v>-13000</v>
      </c>
      <c r="H51" s="107">
        <f t="shared" si="5"/>
        <v>-1.5116279069767442E-2</v>
      </c>
      <c r="I51" s="110">
        <v>2242</v>
      </c>
    </row>
    <row r="52" spans="1:9" x14ac:dyDescent="0.3">
      <c r="A52" s="105">
        <v>43617</v>
      </c>
      <c r="B52" s="116">
        <v>850000</v>
      </c>
      <c r="C52" s="109">
        <f t="shared" si="6"/>
        <v>0</v>
      </c>
      <c r="D52" s="107">
        <f t="shared" si="7"/>
        <v>0</v>
      </c>
      <c r="E52" s="177">
        <v>1878</v>
      </c>
      <c r="F52" s="114">
        <v>850000</v>
      </c>
      <c r="G52" s="109">
        <f t="shared" si="4"/>
        <v>4000</v>
      </c>
      <c r="H52" s="107">
        <f t="shared" si="5"/>
        <v>4.7281323877068557E-3</v>
      </c>
      <c r="I52" s="110">
        <v>2106</v>
      </c>
    </row>
    <row r="53" spans="1:9" x14ac:dyDescent="0.3">
      <c r="A53" s="105">
        <v>43647</v>
      </c>
      <c r="B53" s="116">
        <v>830000</v>
      </c>
      <c r="C53" s="109">
        <f t="shared" si="6"/>
        <v>-5000</v>
      </c>
      <c r="D53" s="107">
        <f t="shared" si="7"/>
        <v>-5.9880239520958087E-3</v>
      </c>
      <c r="E53" s="177">
        <v>1992</v>
      </c>
      <c r="F53" s="114">
        <v>830000</v>
      </c>
      <c r="G53" s="109">
        <f t="shared" si="4"/>
        <v>-15000</v>
      </c>
      <c r="H53" s="107">
        <f t="shared" si="5"/>
        <v>-1.7751479289940829E-2</v>
      </c>
      <c r="I53" s="110">
        <v>2258</v>
      </c>
    </row>
    <row r="54" spans="1:9" x14ac:dyDescent="0.3">
      <c r="A54" s="105">
        <v>43678</v>
      </c>
      <c r="B54" s="116">
        <v>820000</v>
      </c>
      <c r="C54" s="109">
        <f t="shared" si="6"/>
        <v>-32000</v>
      </c>
      <c r="D54" s="107">
        <f t="shared" si="7"/>
        <v>-3.7558685446009391E-2</v>
      </c>
      <c r="E54" s="177">
        <v>1812</v>
      </c>
      <c r="F54" s="114">
        <v>808250</v>
      </c>
      <c r="G54" s="109">
        <f t="shared" si="4"/>
        <v>-42694</v>
      </c>
      <c r="H54" s="107">
        <f t="shared" si="5"/>
        <v>-5.0172514290012037E-2</v>
      </c>
      <c r="I54" s="110">
        <v>2216</v>
      </c>
    </row>
    <row r="55" spans="1:9" x14ac:dyDescent="0.3">
      <c r="A55" s="105">
        <v>43709</v>
      </c>
      <c r="B55" s="116">
        <v>848000</v>
      </c>
      <c r="C55" s="109">
        <f t="shared" si="6"/>
        <v>-2000</v>
      </c>
      <c r="D55" s="107">
        <f t="shared" si="7"/>
        <v>-2.352941176470588E-3</v>
      </c>
      <c r="E55" s="177">
        <v>1867</v>
      </c>
      <c r="F55" s="114">
        <v>837000</v>
      </c>
      <c r="G55" s="109">
        <f t="shared" si="4"/>
        <v>-10000</v>
      </c>
      <c r="H55" s="107">
        <f t="shared" si="5"/>
        <v>-1.1806375442739079E-2</v>
      </c>
      <c r="I55" s="110">
        <v>2346</v>
      </c>
    </row>
    <row r="56" spans="1:9" x14ac:dyDescent="0.3">
      <c r="A56" s="105">
        <v>43739</v>
      </c>
      <c r="B56" s="116">
        <v>868000</v>
      </c>
      <c r="C56" s="109">
        <f t="shared" si="6"/>
        <v>3000</v>
      </c>
      <c r="D56" s="107">
        <f t="shared" si="7"/>
        <v>3.4682080924855491E-3</v>
      </c>
      <c r="E56" s="177">
        <v>2081</v>
      </c>
      <c r="F56" s="114">
        <v>860000</v>
      </c>
      <c r="G56" s="109">
        <f t="shared" si="4"/>
        <v>5000</v>
      </c>
      <c r="H56" s="107">
        <f t="shared" si="5"/>
        <v>5.8479532163742687E-3</v>
      </c>
      <c r="I56" s="110">
        <v>2585</v>
      </c>
    </row>
    <row r="57" spans="1:9" x14ac:dyDescent="0.3">
      <c r="A57" s="105">
        <v>43770</v>
      </c>
      <c r="B57" s="116">
        <v>885000</v>
      </c>
      <c r="C57" s="109">
        <f t="shared" si="6"/>
        <v>18000</v>
      </c>
      <c r="D57" s="107">
        <f t="shared" si="7"/>
        <v>2.0761245674740483E-2</v>
      </c>
      <c r="E57" s="177">
        <v>2422</v>
      </c>
      <c r="F57" s="114">
        <v>866500</v>
      </c>
      <c r="G57" s="109">
        <f t="shared" si="4"/>
        <v>6500</v>
      </c>
      <c r="H57" s="107">
        <f t="shared" si="5"/>
        <v>7.5581395348837208E-3</v>
      </c>
      <c r="I57" s="110">
        <v>3028</v>
      </c>
    </row>
    <row r="58" spans="1:9" x14ac:dyDescent="0.3">
      <c r="A58" s="105">
        <v>43800</v>
      </c>
      <c r="B58" s="116">
        <v>890000</v>
      </c>
      <c r="C58" s="109">
        <f t="shared" si="6"/>
        <v>28000</v>
      </c>
      <c r="D58" s="107">
        <f t="shared" si="7"/>
        <v>3.248259860788863E-2</v>
      </c>
      <c r="E58" s="177">
        <v>1939</v>
      </c>
      <c r="F58" s="114">
        <v>881000</v>
      </c>
      <c r="G58" s="109">
        <f t="shared" si="4"/>
        <v>31000</v>
      </c>
      <c r="H58" s="107">
        <f t="shared" si="5"/>
        <v>3.6470588235294116E-2</v>
      </c>
      <c r="I58" s="110">
        <v>2235</v>
      </c>
    </row>
    <row r="59" spans="1:9" x14ac:dyDescent="0.3">
      <c r="A59" s="105">
        <v>43831</v>
      </c>
      <c r="B59" s="116">
        <v>872000</v>
      </c>
      <c r="C59" s="109">
        <f t="shared" si="6"/>
        <v>72000</v>
      </c>
      <c r="D59" s="107">
        <f t="shared" si="7"/>
        <v>0.09</v>
      </c>
      <c r="E59" s="177">
        <v>1359</v>
      </c>
      <c r="F59" s="114">
        <v>823000</v>
      </c>
      <c r="G59" s="109">
        <f t="shared" si="4"/>
        <v>32000</v>
      </c>
      <c r="H59" s="107">
        <f t="shared" si="5"/>
        <v>4.0455120101137804E-2</v>
      </c>
      <c r="I59" s="110">
        <v>1440</v>
      </c>
    </row>
    <row r="60" spans="1:9" x14ac:dyDescent="0.3">
      <c r="A60" s="105">
        <v>43862</v>
      </c>
      <c r="B60" s="116">
        <v>885000</v>
      </c>
      <c r="C60" s="109">
        <f t="shared" si="6"/>
        <v>35000</v>
      </c>
      <c r="D60" s="107">
        <f t="shared" si="7"/>
        <v>4.1176470588235294E-2</v>
      </c>
      <c r="E60" s="177">
        <v>2061</v>
      </c>
      <c r="F60" s="114">
        <v>895000</v>
      </c>
      <c r="G60" s="109">
        <f t="shared" si="4"/>
        <v>40000</v>
      </c>
      <c r="H60" s="107">
        <f t="shared" si="5"/>
        <v>4.6783625730994149E-2</v>
      </c>
      <c r="I60" s="110">
        <v>2873</v>
      </c>
    </row>
    <row r="61" spans="1:9" x14ac:dyDescent="0.3">
      <c r="A61" s="105">
        <v>43891</v>
      </c>
      <c r="B61" s="116">
        <v>950000</v>
      </c>
      <c r="C61" s="109">
        <f t="shared" si="6"/>
        <v>94000</v>
      </c>
      <c r="D61" s="107">
        <f t="shared" si="7"/>
        <v>0.10981308411214953</v>
      </c>
      <c r="E61" s="177">
        <v>2583</v>
      </c>
      <c r="F61" s="114">
        <v>930000</v>
      </c>
      <c r="G61" s="109">
        <f t="shared" si="4"/>
        <v>73500</v>
      </c>
      <c r="H61" s="107">
        <f t="shared" si="5"/>
        <v>8.5814360770577927E-2</v>
      </c>
      <c r="I61" s="110">
        <v>2572</v>
      </c>
    </row>
    <row r="62" spans="1:9" x14ac:dyDescent="0.3">
      <c r="A62" s="105">
        <v>43922</v>
      </c>
      <c r="B62" s="116">
        <v>925000</v>
      </c>
      <c r="C62" s="109">
        <f t="shared" si="6"/>
        <v>75000</v>
      </c>
      <c r="D62" s="107">
        <f t="shared" si="7"/>
        <v>8.8235294117647065E-2</v>
      </c>
      <c r="E62" s="177">
        <v>569</v>
      </c>
      <c r="F62" s="114">
        <v>875000</v>
      </c>
      <c r="G62" s="109">
        <f t="shared" si="4"/>
        <v>25000</v>
      </c>
      <c r="H62" s="107">
        <f t="shared" si="5"/>
        <v>2.9411764705882353E-2</v>
      </c>
      <c r="I62" s="110">
        <v>479</v>
      </c>
    </row>
    <row r="63" spans="1:9" x14ac:dyDescent="0.3">
      <c r="A63" s="105">
        <v>43952</v>
      </c>
      <c r="B63" s="116">
        <v>910000</v>
      </c>
      <c r="C63" s="109">
        <f t="shared" si="6"/>
        <v>50000</v>
      </c>
      <c r="D63" s="107">
        <f t="shared" si="7"/>
        <v>5.8139534883720929E-2</v>
      </c>
      <c r="E63" s="177">
        <v>1185</v>
      </c>
      <c r="F63" s="114">
        <v>880000</v>
      </c>
      <c r="G63" s="109">
        <f t="shared" si="4"/>
        <v>33000</v>
      </c>
      <c r="H63" s="107">
        <f t="shared" si="5"/>
        <v>3.896103896103896E-2</v>
      </c>
      <c r="I63" s="110">
        <v>2049</v>
      </c>
    </row>
    <row r="64" spans="1:9" x14ac:dyDescent="0.3">
      <c r="A64" s="105">
        <v>43983</v>
      </c>
      <c r="B64" s="116">
        <v>928000</v>
      </c>
      <c r="C64" s="109">
        <f t="shared" si="6"/>
        <v>78000</v>
      </c>
      <c r="D64" s="107">
        <f t="shared" si="7"/>
        <v>9.1764705882352943E-2</v>
      </c>
      <c r="E64" s="177">
        <v>2114</v>
      </c>
      <c r="F64" s="114">
        <v>900000</v>
      </c>
      <c r="G64" s="109">
        <f t="shared" si="4"/>
        <v>50000</v>
      </c>
      <c r="H64" s="107">
        <f t="shared" si="5"/>
        <v>5.8823529411764705E-2</v>
      </c>
      <c r="I64" s="110">
        <v>2967</v>
      </c>
    </row>
    <row r="65" spans="1:9" x14ac:dyDescent="0.3">
      <c r="A65" s="105">
        <v>44013</v>
      </c>
      <c r="B65" s="116">
        <v>920000</v>
      </c>
      <c r="C65" s="109">
        <f t="shared" si="6"/>
        <v>90000</v>
      </c>
      <c r="D65" s="107">
        <f t="shared" si="7"/>
        <v>0.10843373493975904</v>
      </c>
      <c r="E65" s="177">
        <v>2708</v>
      </c>
      <c r="F65" s="114">
        <v>909429</v>
      </c>
      <c r="G65" s="109">
        <f t="shared" si="4"/>
        <v>79429</v>
      </c>
      <c r="H65" s="107">
        <f t="shared" si="5"/>
        <v>9.5697590361445789E-2</v>
      </c>
      <c r="I65" s="110">
        <v>3271</v>
      </c>
    </row>
    <row r="66" spans="1:9" x14ac:dyDescent="0.3">
      <c r="A66" s="105">
        <v>44044</v>
      </c>
      <c r="B66" s="116">
        <v>950000</v>
      </c>
      <c r="C66" s="109">
        <f t="shared" si="6"/>
        <v>130000</v>
      </c>
      <c r="D66" s="107">
        <f t="shared" si="7"/>
        <v>0.15853658536585366</v>
      </c>
      <c r="E66" s="177">
        <v>2689</v>
      </c>
      <c r="F66" s="114">
        <v>935000</v>
      </c>
      <c r="G66" s="109">
        <f t="shared" si="4"/>
        <v>126750</v>
      </c>
      <c r="H66" s="107">
        <f t="shared" si="5"/>
        <v>0.15682029075162388</v>
      </c>
      <c r="I66" s="110">
        <v>3247</v>
      </c>
    </row>
    <row r="67" spans="1:9" x14ac:dyDescent="0.3">
      <c r="A67" s="105">
        <v>44075</v>
      </c>
      <c r="B67" s="116">
        <v>955000</v>
      </c>
      <c r="C67" s="109">
        <f t="shared" si="6"/>
        <v>107000</v>
      </c>
      <c r="D67" s="107">
        <f t="shared" si="7"/>
        <v>0.12617924528301888</v>
      </c>
      <c r="E67" s="177">
        <v>2996</v>
      </c>
      <c r="F67" s="114">
        <v>947000</v>
      </c>
      <c r="G67" s="109">
        <f t="shared" si="4"/>
        <v>110000</v>
      </c>
      <c r="H67" s="107">
        <f t="shared" si="5"/>
        <v>0.13142174432497014</v>
      </c>
      <c r="I67" s="110">
        <v>3854</v>
      </c>
    </row>
    <row r="68" spans="1:9" x14ac:dyDescent="0.3">
      <c r="A68" s="105">
        <v>44105</v>
      </c>
      <c r="B68" s="116">
        <v>1000000</v>
      </c>
      <c r="C68" s="109">
        <f t="shared" si="6"/>
        <v>132000</v>
      </c>
      <c r="D68" s="107">
        <f t="shared" si="7"/>
        <v>0.15207373271889402</v>
      </c>
      <c r="E68" s="177">
        <v>3234</v>
      </c>
      <c r="F68" s="114">
        <v>950000</v>
      </c>
      <c r="G68" s="109">
        <f t="shared" si="4"/>
        <v>90000</v>
      </c>
      <c r="H68" s="107">
        <f t="shared" si="5"/>
        <v>0.10465116279069768</v>
      </c>
      <c r="I68" s="110">
        <v>4437</v>
      </c>
    </row>
    <row r="69" spans="1:9" x14ac:dyDescent="0.3">
      <c r="A69" s="105">
        <v>44136</v>
      </c>
      <c r="B69" s="116">
        <v>1030000</v>
      </c>
      <c r="C69" s="109">
        <f t="shared" si="6"/>
        <v>145000</v>
      </c>
      <c r="D69" s="107">
        <f t="shared" si="7"/>
        <v>0.16384180790960451</v>
      </c>
      <c r="E69" s="177">
        <v>3857</v>
      </c>
      <c r="F69" s="114">
        <v>980000</v>
      </c>
      <c r="G69" s="109">
        <f t="shared" si="4"/>
        <v>113500</v>
      </c>
      <c r="H69" s="107">
        <f t="shared" si="5"/>
        <v>0.1309867282169648</v>
      </c>
      <c r="I69" s="110">
        <v>4884</v>
      </c>
    </row>
    <row r="70" spans="1:9" x14ac:dyDescent="0.3">
      <c r="A70" s="105">
        <v>44166</v>
      </c>
      <c r="B70" s="116">
        <v>1040000</v>
      </c>
      <c r="C70" s="109">
        <f t="shared" si="6"/>
        <v>150000</v>
      </c>
      <c r="D70" s="107">
        <f t="shared" si="7"/>
        <v>0.16853932584269662</v>
      </c>
      <c r="E70" s="177">
        <v>3525</v>
      </c>
      <c r="F70" s="114">
        <v>1000000</v>
      </c>
      <c r="G70" s="109">
        <f t="shared" si="4"/>
        <v>119000</v>
      </c>
      <c r="H70" s="107">
        <f t="shared" si="5"/>
        <v>0.13507377979568672</v>
      </c>
      <c r="I70" s="110">
        <v>4042</v>
      </c>
    </row>
    <row r="71" spans="1:9" x14ac:dyDescent="0.3">
      <c r="A71" s="105">
        <v>44197</v>
      </c>
      <c r="B71" s="116">
        <v>1000000</v>
      </c>
      <c r="C71" s="109">
        <f t="shared" si="6"/>
        <v>128000</v>
      </c>
      <c r="D71" s="107">
        <f t="shared" si="7"/>
        <v>0.14678899082568808</v>
      </c>
      <c r="E71" s="177">
        <v>1951</v>
      </c>
      <c r="F71" s="114">
        <v>979500</v>
      </c>
      <c r="G71" s="109">
        <f t="shared" ref="G71:G76" si="8">F71-F59</f>
        <v>156500</v>
      </c>
      <c r="H71" s="107">
        <f t="shared" si="5"/>
        <v>0.19015795868772783</v>
      </c>
      <c r="I71" s="110">
        <v>2242</v>
      </c>
    </row>
    <row r="72" spans="1:9" x14ac:dyDescent="0.3">
      <c r="A72" s="105">
        <v>44228</v>
      </c>
      <c r="B72" s="116">
        <v>1100000</v>
      </c>
      <c r="C72" s="109">
        <f t="shared" si="6"/>
        <v>215000</v>
      </c>
      <c r="D72" s="107">
        <f t="shared" si="7"/>
        <v>0.24293785310734464</v>
      </c>
      <c r="E72" s="177">
        <v>2912</v>
      </c>
      <c r="F72" s="114">
        <v>1035000</v>
      </c>
      <c r="G72" s="109">
        <f t="shared" si="8"/>
        <v>140000</v>
      </c>
      <c r="H72" s="107">
        <f t="shared" si="5"/>
        <v>0.15642458100558659</v>
      </c>
      <c r="I72" s="110">
        <v>3858</v>
      </c>
    </row>
    <row r="73" spans="1:9" x14ac:dyDescent="0.3">
      <c r="A73" s="105">
        <v>44256</v>
      </c>
      <c r="B73" s="116">
        <v>1120000</v>
      </c>
      <c r="C73" s="109">
        <f t="shared" si="6"/>
        <v>170000</v>
      </c>
      <c r="D73" s="107">
        <f t="shared" si="7"/>
        <v>0.17894736842105263</v>
      </c>
      <c r="E73" s="177">
        <v>4013</v>
      </c>
      <c r="F73" s="114">
        <v>1085000</v>
      </c>
      <c r="G73" s="109">
        <f t="shared" si="8"/>
        <v>155000</v>
      </c>
      <c r="H73" s="107">
        <f t="shared" si="5"/>
        <v>0.16666666666666666</v>
      </c>
      <c r="I73" s="110">
        <v>4341</v>
      </c>
    </row>
    <row r="74" spans="1:9" x14ac:dyDescent="0.3">
      <c r="A74" s="105">
        <v>44287</v>
      </c>
      <c r="B74" s="116">
        <v>1125000</v>
      </c>
      <c r="C74" s="109">
        <f t="shared" si="6"/>
        <v>200000</v>
      </c>
      <c r="D74" s="107">
        <f t="shared" si="7"/>
        <v>0.21621621621621623</v>
      </c>
      <c r="E74" s="177">
        <v>2682</v>
      </c>
      <c r="F74" s="114">
        <v>1100000</v>
      </c>
      <c r="G74" s="109">
        <f t="shared" si="8"/>
        <v>225000</v>
      </c>
      <c r="H74" s="107">
        <f t="shared" si="5"/>
        <v>0.25714285714285712</v>
      </c>
      <c r="I74" s="110">
        <v>3080</v>
      </c>
    </row>
    <row r="75" spans="1:9" x14ac:dyDescent="0.3">
      <c r="A75" s="105">
        <v>44317</v>
      </c>
      <c r="B75" s="116">
        <v>1148000</v>
      </c>
      <c r="C75" s="109">
        <f t="shared" si="6"/>
        <v>238000</v>
      </c>
      <c r="D75" s="107">
        <f t="shared" si="7"/>
        <v>0.26153846153846155</v>
      </c>
      <c r="E75" s="177">
        <v>2834</v>
      </c>
      <c r="F75" s="114">
        <v>1104000</v>
      </c>
      <c r="G75" s="109">
        <f t="shared" si="8"/>
        <v>224000</v>
      </c>
      <c r="H75" s="107">
        <f t="shared" si="5"/>
        <v>0.25454545454545452</v>
      </c>
      <c r="I75" s="110">
        <v>3427</v>
      </c>
    </row>
    <row r="76" spans="1:9" x14ac:dyDescent="0.3">
      <c r="A76" s="105">
        <v>44348</v>
      </c>
      <c r="B76" s="116">
        <v>1150000</v>
      </c>
      <c r="C76" s="109">
        <f t="shared" si="6"/>
        <v>222000</v>
      </c>
      <c r="D76" s="107">
        <f t="shared" si="7"/>
        <v>0.23922413793103448</v>
      </c>
      <c r="E76" s="177">
        <v>2853</v>
      </c>
      <c r="F76" s="114">
        <v>1120000</v>
      </c>
      <c r="G76" s="109">
        <f t="shared" si="8"/>
        <v>220000</v>
      </c>
      <c r="H76" s="107">
        <f t="shared" ref="H76:H86" si="9">G76/F64</f>
        <v>0.24444444444444444</v>
      </c>
      <c r="I76" s="110">
        <v>3155</v>
      </c>
    </row>
    <row r="77" spans="1:9" x14ac:dyDescent="0.3">
      <c r="A77" s="105">
        <v>44378</v>
      </c>
      <c r="B77" s="116">
        <v>1175000</v>
      </c>
      <c r="C77" s="109">
        <f t="shared" ref="C77:C88" si="10">B77-B65</f>
        <v>255000</v>
      </c>
      <c r="D77" s="107">
        <f t="shared" ref="D77:D88" si="11">C77/B65</f>
        <v>0.27717391304347827</v>
      </c>
      <c r="E77" s="177">
        <v>2767</v>
      </c>
      <c r="F77" s="114">
        <v>1150000</v>
      </c>
      <c r="G77" s="109">
        <f t="shared" ref="G77:G86" si="12">F77-F65</f>
        <v>240571</v>
      </c>
      <c r="H77" s="107">
        <f t="shared" si="9"/>
        <v>0.26452972139661263</v>
      </c>
      <c r="I77" s="110">
        <v>3229</v>
      </c>
    </row>
    <row r="78" spans="1:9" x14ac:dyDescent="0.3">
      <c r="A78" s="105">
        <v>44409</v>
      </c>
      <c r="B78" s="116">
        <v>1200000</v>
      </c>
      <c r="C78" s="109">
        <f t="shared" si="10"/>
        <v>250000</v>
      </c>
      <c r="D78" s="107">
        <f t="shared" si="11"/>
        <v>0.26315789473684209</v>
      </c>
      <c r="E78" s="177">
        <v>2418</v>
      </c>
      <c r="F78" s="114">
        <v>1175000</v>
      </c>
      <c r="G78" s="109">
        <f t="shared" si="12"/>
        <v>240000</v>
      </c>
      <c r="H78" s="107">
        <f t="shared" si="9"/>
        <v>0.25668449197860965</v>
      </c>
      <c r="I78" s="110">
        <v>2444</v>
      </c>
    </row>
    <row r="79" spans="1:9" x14ac:dyDescent="0.3">
      <c r="A79" s="105">
        <v>44440</v>
      </c>
      <c r="B79" s="116">
        <v>1150000</v>
      </c>
      <c r="C79" s="109">
        <f t="shared" si="10"/>
        <v>195000</v>
      </c>
      <c r="D79" s="107">
        <f t="shared" si="11"/>
        <v>0.20418848167539266</v>
      </c>
      <c r="E79" s="177">
        <v>1410</v>
      </c>
      <c r="F79" s="114">
        <v>1130434</v>
      </c>
      <c r="G79" s="109">
        <f t="shared" si="12"/>
        <v>183434</v>
      </c>
      <c r="H79" s="107">
        <f t="shared" si="9"/>
        <v>0.1937001055966209</v>
      </c>
      <c r="I79" s="110">
        <v>1467</v>
      </c>
    </row>
    <row r="80" spans="1:9" x14ac:dyDescent="0.3">
      <c r="A80" s="105">
        <v>44470</v>
      </c>
      <c r="B80" s="116">
        <v>1250000</v>
      </c>
      <c r="C80" s="109">
        <f t="shared" si="10"/>
        <v>250000</v>
      </c>
      <c r="D80" s="107">
        <f t="shared" si="11"/>
        <v>0.25</v>
      </c>
      <c r="E80" s="177">
        <v>2688</v>
      </c>
      <c r="F80" s="114">
        <v>1257175</v>
      </c>
      <c r="G80" s="109">
        <f t="shared" si="12"/>
        <v>307175</v>
      </c>
      <c r="H80" s="107">
        <f t="shared" si="9"/>
        <v>0.32334210526315788</v>
      </c>
      <c r="I80" s="110">
        <v>3446</v>
      </c>
    </row>
    <row r="81" spans="1:9" x14ac:dyDescent="0.3">
      <c r="A81" s="105">
        <v>44501</v>
      </c>
      <c r="B81" s="116">
        <v>1300000</v>
      </c>
      <c r="C81" s="109">
        <f t="shared" si="10"/>
        <v>270000</v>
      </c>
      <c r="D81" s="107">
        <f t="shared" si="11"/>
        <v>0.26213592233009708</v>
      </c>
      <c r="E81" s="177">
        <v>3182</v>
      </c>
      <c r="F81" s="114">
        <v>1300000</v>
      </c>
      <c r="G81" s="109">
        <f t="shared" si="12"/>
        <v>320000</v>
      </c>
      <c r="H81" s="107">
        <f t="shared" si="9"/>
        <v>0.32653061224489793</v>
      </c>
      <c r="I81" s="110">
        <v>3470</v>
      </c>
    </row>
    <row r="82" spans="1:9" x14ac:dyDescent="0.3">
      <c r="A82" s="105">
        <v>44531</v>
      </c>
      <c r="B82" s="116">
        <v>1290000</v>
      </c>
      <c r="C82" s="109">
        <f t="shared" si="10"/>
        <v>250000</v>
      </c>
      <c r="D82" s="107">
        <f t="shared" si="11"/>
        <v>0.24038461538461539</v>
      </c>
      <c r="E82" s="177">
        <v>2411</v>
      </c>
      <c r="F82" s="114">
        <v>1250000</v>
      </c>
      <c r="G82" s="109">
        <f t="shared" si="12"/>
        <v>250000</v>
      </c>
      <c r="H82" s="107">
        <f t="shared" si="9"/>
        <v>0.25</v>
      </c>
      <c r="I82" s="110">
        <v>2581</v>
      </c>
    </row>
    <row r="83" spans="1:9" x14ac:dyDescent="0.3">
      <c r="A83" s="105">
        <v>44562</v>
      </c>
      <c r="B83" s="116">
        <v>1200000</v>
      </c>
      <c r="C83" s="109">
        <f t="shared" si="10"/>
        <v>200000</v>
      </c>
      <c r="D83" s="107">
        <f t="shared" si="11"/>
        <v>0.2</v>
      </c>
      <c r="E83" s="177">
        <v>1346</v>
      </c>
      <c r="F83" s="114">
        <v>1150000</v>
      </c>
      <c r="G83" s="109">
        <f t="shared" si="12"/>
        <v>170500</v>
      </c>
      <c r="H83" s="107">
        <f t="shared" si="9"/>
        <v>0.17406840224604389</v>
      </c>
      <c r="I83" s="110">
        <v>1121</v>
      </c>
    </row>
    <row r="84" spans="1:9" x14ac:dyDescent="0.3">
      <c r="A84" s="105">
        <v>44593</v>
      </c>
      <c r="B84" s="116">
        <v>1190000</v>
      </c>
      <c r="C84" s="109">
        <f t="shared" si="10"/>
        <v>90000</v>
      </c>
      <c r="D84" s="107">
        <f t="shared" si="11"/>
        <v>8.1818181818181818E-2</v>
      </c>
      <c r="E84" s="177">
        <v>1789</v>
      </c>
      <c r="F84" s="114">
        <v>1200000</v>
      </c>
      <c r="G84" s="109">
        <f t="shared" si="12"/>
        <v>165000</v>
      </c>
      <c r="H84" s="107">
        <f t="shared" si="9"/>
        <v>0.15942028985507245</v>
      </c>
      <c r="I84" s="110">
        <v>2022</v>
      </c>
    </row>
    <row r="85" spans="1:9" x14ac:dyDescent="0.3">
      <c r="A85" s="105">
        <v>44621</v>
      </c>
      <c r="B85" s="116">
        <v>1200000</v>
      </c>
      <c r="C85" s="109">
        <f t="shared" si="10"/>
        <v>80000</v>
      </c>
      <c r="D85" s="107">
        <f t="shared" si="11"/>
        <v>7.1428571428571425E-2</v>
      </c>
      <c r="E85" s="177">
        <v>2412</v>
      </c>
      <c r="F85" s="114">
        <v>1200000</v>
      </c>
      <c r="G85" s="109">
        <f t="shared" si="12"/>
        <v>115000</v>
      </c>
      <c r="H85" s="107">
        <f t="shared" si="9"/>
        <v>0.10599078341013825</v>
      </c>
      <c r="I85" s="110">
        <v>2465</v>
      </c>
    </row>
    <row r="86" spans="1:9" x14ac:dyDescent="0.3">
      <c r="A86" s="105">
        <v>44652</v>
      </c>
      <c r="B86" s="116">
        <v>1170000</v>
      </c>
      <c r="C86" s="109">
        <f t="shared" si="10"/>
        <v>45000</v>
      </c>
      <c r="D86" s="107">
        <f t="shared" si="11"/>
        <v>0.04</v>
      </c>
      <c r="E86" s="177">
        <v>1634</v>
      </c>
      <c r="F86" s="114">
        <v>1185000</v>
      </c>
      <c r="G86" s="109">
        <f t="shared" si="12"/>
        <v>85000</v>
      </c>
      <c r="H86" s="107">
        <f t="shared" si="9"/>
        <v>7.7272727272727271E-2</v>
      </c>
      <c r="I86" s="110">
        <v>1936</v>
      </c>
    </row>
    <row r="87" spans="1:9" x14ac:dyDescent="0.3">
      <c r="A87" s="105">
        <v>44682</v>
      </c>
      <c r="B87" s="116">
        <v>1125000</v>
      </c>
      <c r="C87" s="109">
        <f t="shared" si="10"/>
        <v>-23000</v>
      </c>
      <c r="D87" s="107">
        <f t="shared" si="11"/>
        <v>-2.0034843205574911E-2</v>
      </c>
      <c r="E87" s="177">
        <v>1872</v>
      </c>
      <c r="F87" s="114">
        <v>1129250</v>
      </c>
      <c r="G87" s="109">
        <f t="shared" ref="G87:G94" si="13">F87-F75</f>
        <v>25250</v>
      </c>
      <c r="H87" s="107">
        <f t="shared" ref="H87:H94" si="14">G87/F75</f>
        <v>2.2871376811594204E-2</v>
      </c>
      <c r="I87" s="110">
        <v>1844</v>
      </c>
    </row>
    <row r="88" spans="1:9" x14ac:dyDescent="0.3">
      <c r="A88" s="105">
        <v>44713</v>
      </c>
      <c r="B88" s="116">
        <v>1156000</v>
      </c>
      <c r="C88" s="109">
        <f t="shared" si="10"/>
        <v>6000</v>
      </c>
      <c r="D88" s="107">
        <f t="shared" si="11"/>
        <v>5.2173913043478265E-3</v>
      </c>
      <c r="E88" s="177">
        <v>1709</v>
      </c>
      <c r="F88" s="114">
        <v>1120000</v>
      </c>
      <c r="G88" s="109">
        <f t="shared" si="13"/>
        <v>0</v>
      </c>
      <c r="H88" s="107">
        <f t="shared" si="14"/>
        <v>0</v>
      </c>
      <c r="I88" s="110">
        <v>1603</v>
      </c>
    </row>
    <row r="89" spans="1:9" x14ac:dyDescent="0.3">
      <c r="A89" s="105">
        <v>44743</v>
      </c>
      <c r="B89" s="116">
        <v>1100000</v>
      </c>
      <c r="C89" s="109">
        <f t="shared" ref="C89" si="15">B89-B77</f>
        <v>-75000</v>
      </c>
      <c r="D89" s="107">
        <f t="shared" ref="D89" si="16">C89/B77</f>
        <v>-6.3829787234042548E-2</v>
      </c>
      <c r="E89" s="177">
        <v>1485</v>
      </c>
      <c r="F89" s="114">
        <v>1070000</v>
      </c>
      <c r="G89" s="109">
        <f t="shared" si="13"/>
        <v>-80000</v>
      </c>
      <c r="H89" s="107">
        <f t="shared" si="14"/>
        <v>-6.9565217391304349E-2</v>
      </c>
      <c r="I89" s="110">
        <v>1643</v>
      </c>
    </row>
    <row r="90" spans="1:9" x14ac:dyDescent="0.3">
      <c r="A90" s="105">
        <v>44774</v>
      </c>
      <c r="B90" s="116">
        <v>1100000</v>
      </c>
      <c r="C90" s="109">
        <f t="shared" ref="C90" si="17">B90-B78</f>
        <v>-100000</v>
      </c>
      <c r="D90" s="107">
        <f t="shared" ref="D90" si="18">C90/B78</f>
        <v>-8.3333333333333329E-2</v>
      </c>
      <c r="E90" s="177">
        <v>1539</v>
      </c>
      <c r="F90" s="114">
        <v>1080000</v>
      </c>
      <c r="G90" s="109">
        <f t="shared" si="13"/>
        <v>-95000</v>
      </c>
      <c r="H90" s="107">
        <f t="shared" si="14"/>
        <v>-8.085106382978724E-2</v>
      </c>
      <c r="I90" s="110">
        <v>1684</v>
      </c>
    </row>
    <row r="91" spans="1:9" x14ac:dyDescent="0.3">
      <c r="A91" s="105">
        <v>44805</v>
      </c>
      <c r="B91" s="116">
        <v>1038000</v>
      </c>
      <c r="C91" s="109">
        <f t="shared" ref="C91" si="19">B91-B79</f>
        <v>-112000</v>
      </c>
      <c r="D91" s="107">
        <f t="shared" ref="D91" si="20">C91/B79</f>
        <v>-9.7391304347826085E-2</v>
      </c>
      <c r="E91" s="177">
        <v>1700</v>
      </c>
      <c r="F91" s="114">
        <v>1075000</v>
      </c>
      <c r="G91" s="109">
        <f t="shared" si="13"/>
        <v>-55434</v>
      </c>
      <c r="H91" s="107">
        <f t="shared" si="14"/>
        <v>-4.9037803180017589E-2</v>
      </c>
      <c r="I91" s="110">
        <v>1679</v>
      </c>
    </row>
    <row r="92" spans="1:9" x14ac:dyDescent="0.3">
      <c r="A92" s="105">
        <v>44835</v>
      </c>
      <c r="B92" s="116">
        <v>1082000</v>
      </c>
      <c r="C92" s="109">
        <f t="shared" ref="C92" si="21">B92-B80</f>
        <v>-168000</v>
      </c>
      <c r="D92" s="107">
        <f t="shared" ref="D92" si="22">C92/B80</f>
        <v>-0.13439999999999999</v>
      </c>
      <c r="E92" s="177">
        <v>1632</v>
      </c>
      <c r="F92" s="114">
        <v>1080000</v>
      </c>
      <c r="G92" s="109">
        <f t="shared" si="13"/>
        <v>-177175</v>
      </c>
      <c r="H92" s="107">
        <f t="shared" si="14"/>
        <v>-0.1409310557400521</v>
      </c>
      <c r="I92" s="110">
        <v>1689</v>
      </c>
    </row>
    <row r="93" spans="1:9" x14ac:dyDescent="0.3">
      <c r="A93" s="105">
        <v>44866</v>
      </c>
      <c r="B93" s="116">
        <v>1060000</v>
      </c>
      <c r="C93" s="109">
        <f t="shared" ref="C93:C94" si="23">B93-B81</f>
        <v>-240000</v>
      </c>
      <c r="D93" s="107">
        <f t="shared" ref="D93:D94" si="24">C93/B81</f>
        <v>-0.18461538461538463</v>
      </c>
      <c r="E93" s="177">
        <v>1847</v>
      </c>
      <c r="F93" s="114">
        <v>1050000</v>
      </c>
      <c r="G93" s="109">
        <f t="shared" si="13"/>
        <v>-250000</v>
      </c>
      <c r="H93" s="107">
        <f t="shared" si="14"/>
        <v>-0.19230769230769232</v>
      </c>
      <c r="I93" s="110">
        <v>1920</v>
      </c>
    </row>
    <row r="94" spans="1:9" x14ac:dyDescent="0.3">
      <c r="A94" s="105">
        <v>44896</v>
      </c>
      <c r="B94" s="116">
        <v>1045000</v>
      </c>
      <c r="C94" s="109">
        <f t="shared" si="23"/>
        <v>-245000</v>
      </c>
      <c r="D94" s="107">
        <f t="shared" si="24"/>
        <v>-0.18992248062015504</v>
      </c>
      <c r="E94" s="177">
        <v>1372</v>
      </c>
      <c r="F94" s="114">
        <v>995000</v>
      </c>
      <c r="G94" s="109">
        <f t="shared" si="13"/>
        <v>-255000</v>
      </c>
      <c r="H94" s="107">
        <f t="shared" si="14"/>
        <v>-0.20399999999999999</v>
      </c>
      <c r="I94" s="110">
        <v>1317</v>
      </c>
    </row>
    <row r="95" spans="1:9" x14ac:dyDescent="0.3">
      <c r="A95" s="105">
        <v>44927</v>
      </c>
      <c r="B95" s="116">
        <v>943000</v>
      </c>
      <c r="C95" s="109">
        <f t="shared" ref="C95" si="25">B95-B83</f>
        <v>-257000</v>
      </c>
      <c r="D95" s="107">
        <f t="shared" ref="D95" si="26">C95/B83</f>
        <v>-0.21416666666666667</v>
      </c>
      <c r="E95" s="177">
        <v>961</v>
      </c>
      <c r="F95" s="114">
        <v>952000</v>
      </c>
      <c r="G95" s="109">
        <f t="shared" ref="G95" si="27">F95-F83</f>
        <v>-198000</v>
      </c>
      <c r="H95" s="107">
        <f t="shared" ref="H95" si="28">G95/F83</f>
        <v>-0.17217391304347826</v>
      </c>
      <c r="I95" s="110">
        <v>857</v>
      </c>
    </row>
    <row r="96" spans="1:9" x14ac:dyDescent="0.3">
      <c r="A96" s="105">
        <v>44958</v>
      </c>
      <c r="B96" s="116">
        <v>1005000</v>
      </c>
      <c r="C96" s="109">
        <f t="shared" ref="C96" si="29">B96-B84</f>
        <v>-185000</v>
      </c>
      <c r="D96" s="107">
        <f t="shared" ref="D96" si="30">C96/B84</f>
        <v>-0.15546218487394958</v>
      </c>
      <c r="E96" s="177">
        <v>1102</v>
      </c>
      <c r="F96" s="114">
        <v>1000000</v>
      </c>
      <c r="G96" s="109">
        <f t="shared" ref="G96" si="31">F96-F84</f>
        <v>-200000</v>
      </c>
      <c r="H96" s="107">
        <f t="shared" ref="H96" si="32">G96/F84</f>
        <v>-0.16666666666666666</v>
      </c>
      <c r="I96" s="110">
        <v>1478</v>
      </c>
    </row>
    <row r="97" spans="1:9" x14ac:dyDescent="0.3">
      <c r="A97" s="105">
        <v>44986</v>
      </c>
      <c r="B97" s="116">
        <v>1000000</v>
      </c>
      <c r="C97" s="109">
        <f t="shared" ref="C97" si="33">B97-B85</f>
        <v>-200000</v>
      </c>
      <c r="D97" s="107">
        <f t="shared" ref="D97" si="34">C97/B85</f>
        <v>-0.16666666666666666</v>
      </c>
      <c r="E97" s="177">
        <v>1890</v>
      </c>
      <c r="F97" s="114">
        <v>1000000</v>
      </c>
      <c r="G97" s="109">
        <f t="shared" ref="G97" si="35">F97-F85</f>
        <v>-200000</v>
      </c>
      <c r="H97" s="107">
        <f t="shared" ref="H97" si="36">G97/F85</f>
        <v>-0.16666666666666666</v>
      </c>
      <c r="I97" s="110">
        <v>2039</v>
      </c>
    </row>
    <row r="98" spans="1:9" x14ac:dyDescent="0.3">
      <c r="A98" s="105">
        <v>45017</v>
      </c>
      <c r="B98" s="116">
        <v>990000</v>
      </c>
      <c r="C98" s="109">
        <f t="shared" ref="C98" si="37">B98-B86</f>
        <v>-180000</v>
      </c>
      <c r="D98" s="107">
        <f t="shared" ref="D98" si="38">C98/B86</f>
        <v>-0.15384615384615385</v>
      </c>
      <c r="E98" s="177">
        <v>1306</v>
      </c>
      <c r="F98" s="114">
        <v>985000</v>
      </c>
      <c r="G98" s="109">
        <f t="shared" ref="G98" si="39">F98-F86</f>
        <v>-200000</v>
      </c>
      <c r="H98" s="107">
        <f t="shared" ref="H98" si="40">G98/F86</f>
        <v>-0.16877637130801687</v>
      </c>
      <c r="I98" s="110">
        <v>1655</v>
      </c>
    </row>
    <row r="99" spans="1:9" x14ac:dyDescent="0.3">
      <c r="A99" s="105">
        <v>45047</v>
      </c>
      <c r="B99" s="116">
        <v>991888</v>
      </c>
      <c r="C99" s="109">
        <f t="shared" ref="C99" si="41">B99-B87</f>
        <v>-133112</v>
      </c>
      <c r="D99" s="107">
        <f t="shared" ref="D99" si="42">C99/B87</f>
        <v>-0.11832177777777778</v>
      </c>
      <c r="E99" s="177">
        <v>1834</v>
      </c>
      <c r="F99" s="114">
        <v>1000000</v>
      </c>
      <c r="G99" s="109">
        <f t="shared" ref="G99" si="43">F99-F87</f>
        <v>-129250</v>
      </c>
      <c r="H99" s="107">
        <f t="shared" ref="H99" si="44">G99/F87</f>
        <v>-0.11445649767544831</v>
      </c>
      <c r="I99" s="110">
        <v>2104</v>
      </c>
    </row>
    <row r="100" spans="1:9" x14ac:dyDescent="0.3">
      <c r="A100" s="105">
        <v>45078</v>
      </c>
      <c r="B100" s="116">
        <v>1000000</v>
      </c>
      <c r="C100" s="109">
        <f t="shared" ref="C100" si="45">B100-B88</f>
        <v>-156000</v>
      </c>
      <c r="D100" s="107">
        <f t="shared" ref="D100" si="46">C100/B88</f>
        <v>-0.13494809688581316</v>
      </c>
      <c r="E100" s="177">
        <v>1945</v>
      </c>
      <c r="F100" s="114">
        <v>990000</v>
      </c>
      <c r="G100" s="109">
        <f t="shared" ref="G100" si="47">F100-F88</f>
        <v>-130000</v>
      </c>
      <c r="H100" s="107">
        <f t="shared" ref="H100" si="48">G100/F88</f>
        <v>-0.11607142857142858</v>
      </c>
      <c r="I100" s="110">
        <v>2095</v>
      </c>
    </row>
    <row r="101" spans="1:9" x14ac:dyDescent="0.3">
      <c r="A101" s="105">
        <v>45108</v>
      </c>
      <c r="B101" s="116">
        <v>990000</v>
      </c>
      <c r="C101" s="109">
        <f t="shared" ref="C101:C102" si="49">B101-B89</f>
        <v>-110000</v>
      </c>
      <c r="D101" s="107">
        <f t="shared" ref="D101:D102" si="50">C101/B89</f>
        <v>-0.1</v>
      </c>
      <c r="E101" s="177">
        <v>1695</v>
      </c>
      <c r="F101" s="114">
        <v>1008000</v>
      </c>
      <c r="G101" s="109">
        <f t="shared" ref="G101:G102" si="51">F101-F89</f>
        <v>-62000</v>
      </c>
      <c r="H101" s="107">
        <f t="shared" ref="H101:H102" si="52">G101/F89</f>
        <v>-5.7943925233644861E-2</v>
      </c>
      <c r="I101" s="110">
        <v>1859</v>
      </c>
    </row>
    <row r="102" spans="1:9" x14ac:dyDescent="0.3">
      <c r="A102" s="105">
        <v>45139</v>
      </c>
      <c r="B102" s="116">
        <v>1000500</v>
      </c>
      <c r="C102" s="109">
        <f t="shared" si="49"/>
        <v>-99500</v>
      </c>
      <c r="D102" s="107">
        <f t="shared" si="50"/>
        <v>-9.0454545454545454E-2</v>
      </c>
      <c r="E102" s="177">
        <v>1868</v>
      </c>
      <c r="F102" s="114">
        <v>988000</v>
      </c>
      <c r="G102" s="109">
        <f t="shared" si="51"/>
        <v>-92000</v>
      </c>
      <c r="H102" s="107">
        <f t="shared" si="52"/>
        <v>-8.5185185185185183E-2</v>
      </c>
      <c r="I102" s="110">
        <v>2007</v>
      </c>
    </row>
    <row r="103" spans="1:9" x14ac:dyDescent="0.3">
      <c r="A103" s="105">
        <v>45170</v>
      </c>
      <c r="B103" s="116">
        <v>1022500</v>
      </c>
      <c r="C103" s="109">
        <f t="shared" ref="C103" si="53">B103-B91</f>
        <v>-15500</v>
      </c>
      <c r="D103" s="107">
        <f t="shared" ref="D103" si="54">C103/B91</f>
        <v>-1.4932562620423893E-2</v>
      </c>
      <c r="E103" s="177">
        <v>2013</v>
      </c>
      <c r="F103" s="114">
        <v>1000000</v>
      </c>
      <c r="G103" s="109">
        <f t="shared" ref="G103" si="55">F103-F91</f>
        <v>-75000</v>
      </c>
      <c r="H103" s="107">
        <f t="shared" ref="H103" si="56">G103/F91</f>
        <v>-6.9767441860465115E-2</v>
      </c>
      <c r="I103" s="110">
        <v>1909</v>
      </c>
    </row>
    <row r="104" spans="1:9" x14ac:dyDescent="0.3">
      <c r="A104" s="105">
        <v>45200</v>
      </c>
      <c r="B104" s="116">
        <v>1045000</v>
      </c>
      <c r="C104" s="109">
        <f t="shared" ref="C104" si="57">B104-B92</f>
        <v>-37000</v>
      </c>
      <c r="D104" s="107">
        <f t="shared" ref="D104" si="58">C104/B92</f>
        <v>-3.4195933456561925E-2</v>
      </c>
      <c r="E104" s="177">
        <v>1830</v>
      </c>
      <c r="F104" s="114">
        <v>991000</v>
      </c>
      <c r="G104" s="109">
        <f t="shared" ref="G104" si="59">F104-F92</f>
        <v>-89000</v>
      </c>
      <c r="H104" s="107">
        <f t="shared" ref="H104" si="60">G104/F92</f>
        <v>-8.2407407407407401E-2</v>
      </c>
      <c r="I104" s="110">
        <v>1964</v>
      </c>
    </row>
    <row r="105" spans="1:9" x14ac:dyDescent="0.3">
      <c r="A105" s="105">
        <v>45231</v>
      </c>
      <c r="B105" s="116">
        <v>1055000</v>
      </c>
      <c r="C105" s="109">
        <f t="shared" ref="C105" si="61">B105-B93</f>
        <v>-5000</v>
      </c>
      <c r="D105" s="107">
        <f t="shared" ref="D105" si="62">C105/B93</f>
        <v>-4.7169811320754715E-3</v>
      </c>
      <c r="E105" s="177">
        <v>2092</v>
      </c>
      <c r="F105" s="114">
        <v>1050000</v>
      </c>
      <c r="G105" s="109">
        <f t="shared" ref="G105" si="63">F105-F93</f>
        <v>0</v>
      </c>
      <c r="H105" s="107">
        <f t="shared" ref="H105" si="64">G105/F93</f>
        <v>0</v>
      </c>
      <c r="I105" s="110">
        <v>1926</v>
      </c>
    </row>
    <row r="106" spans="1:9" x14ac:dyDescent="0.3">
      <c r="A106" s="105">
        <v>45261</v>
      </c>
      <c r="B106" s="116">
        <v>1045000</v>
      </c>
      <c r="C106" s="109">
        <f>B106-B94</f>
        <v>0</v>
      </c>
      <c r="D106" s="107">
        <f t="shared" ref="D106" si="65">C106/B94</f>
        <v>0</v>
      </c>
      <c r="E106" s="177">
        <v>1545</v>
      </c>
      <c r="F106" s="114">
        <v>1020000</v>
      </c>
      <c r="G106" s="109">
        <f t="shared" ref="G106" si="66">F106-F94</f>
        <v>25000</v>
      </c>
      <c r="H106" s="107">
        <f t="shared" ref="H106" si="67">G106/F94</f>
        <v>2.5125628140703519E-2</v>
      </c>
      <c r="I106" s="110">
        <v>1607</v>
      </c>
    </row>
    <row r="107" spans="1:9" x14ac:dyDescent="0.3">
      <c r="A107" s="105">
        <v>45292</v>
      </c>
      <c r="B107" s="116">
        <v>977000</v>
      </c>
      <c r="C107" s="109">
        <f t="shared" ref="C107" si="68">B107-B95</f>
        <v>34000</v>
      </c>
      <c r="D107" s="107">
        <f t="shared" ref="D107" si="69">C107/B95</f>
        <v>3.6055143160127257E-2</v>
      </c>
      <c r="E107" s="177">
        <v>849</v>
      </c>
      <c r="F107" s="114">
        <v>950000</v>
      </c>
      <c r="G107" s="109">
        <f t="shared" ref="G107:G112" si="70">F107-F95</f>
        <v>-2000</v>
      </c>
      <c r="H107" s="107">
        <f t="shared" ref="H107:H112" si="71">G107/F95</f>
        <v>-2.1008403361344537E-3</v>
      </c>
      <c r="I107" s="110">
        <v>1104</v>
      </c>
    </row>
    <row r="108" spans="1:9" x14ac:dyDescent="0.3">
      <c r="A108" s="105">
        <v>45323</v>
      </c>
      <c r="B108" s="116">
        <v>1020000</v>
      </c>
      <c r="C108" s="109">
        <f t="shared" ref="C108" si="72">B108-B96</f>
        <v>15000</v>
      </c>
      <c r="D108" s="107">
        <f t="shared" ref="D108" si="73">C108/B96</f>
        <v>1.4925373134328358E-2</v>
      </c>
      <c r="E108" s="177">
        <v>1819</v>
      </c>
      <c r="F108" s="114">
        <v>1032000</v>
      </c>
      <c r="G108" s="109">
        <f t="shared" si="70"/>
        <v>32000</v>
      </c>
      <c r="H108" s="107">
        <f t="shared" si="71"/>
        <v>3.2000000000000001E-2</v>
      </c>
      <c r="I108" s="110">
        <v>2040</v>
      </c>
    </row>
    <row r="109" spans="1:9" x14ac:dyDescent="0.3">
      <c r="A109" s="105">
        <v>45352</v>
      </c>
      <c r="B109" s="116">
        <v>1070000</v>
      </c>
      <c r="C109" s="109">
        <f t="shared" ref="C109" si="74">B109-B97</f>
        <v>70000</v>
      </c>
      <c r="D109" s="107">
        <f t="shared" ref="D109" si="75">C109/B97</f>
        <v>7.0000000000000007E-2</v>
      </c>
      <c r="E109" s="177">
        <v>2136</v>
      </c>
      <c r="F109" s="114">
        <v>1047500</v>
      </c>
      <c r="G109" s="109">
        <f t="shared" si="70"/>
        <v>47500</v>
      </c>
      <c r="H109" s="107">
        <f t="shared" si="71"/>
        <v>4.7500000000000001E-2</v>
      </c>
      <c r="I109" s="110">
        <v>2278</v>
      </c>
    </row>
    <row r="110" spans="1:9" x14ac:dyDescent="0.3">
      <c r="A110" s="105">
        <v>45383</v>
      </c>
      <c r="B110" s="116">
        <v>1042000</v>
      </c>
      <c r="C110" s="109">
        <f t="shared" ref="C110" si="76">B110-B98</f>
        <v>52000</v>
      </c>
      <c r="D110" s="107">
        <f t="shared" ref="D110" si="77">C110/B98</f>
        <v>5.2525252525252523E-2</v>
      </c>
      <c r="E110" s="177">
        <v>1848</v>
      </c>
      <c r="F110" s="114">
        <v>995500</v>
      </c>
      <c r="G110" s="109">
        <f t="shared" si="70"/>
        <v>10500</v>
      </c>
      <c r="H110" s="107">
        <f t="shared" si="71"/>
        <v>1.065989847715736E-2</v>
      </c>
      <c r="I110" s="110">
        <v>1886</v>
      </c>
    </row>
    <row r="111" spans="1:9" x14ac:dyDescent="0.3">
      <c r="A111" s="105">
        <v>45413</v>
      </c>
      <c r="B111" s="116">
        <v>1010000</v>
      </c>
      <c r="C111" s="109">
        <f t="shared" ref="C111" si="78">B111-B99</f>
        <v>18112</v>
      </c>
      <c r="D111" s="107">
        <f t="shared" ref="D111" si="79">C111/B99</f>
        <v>1.8260126143274241E-2</v>
      </c>
      <c r="E111" s="177">
        <v>1986</v>
      </c>
      <c r="F111" s="114">
        <v>1001000</v>
      </c>
      <c r="G111" s="109">
        <f t="shared" si="70"/>
        <v>1000</v>
      </c>
      <c r="H111" s="107">
        <f t="shared" si="71"/>
        <v>1E-3</v>
      </c>
      <c r="I111" s="110">
        <v>1908</v>
      </c>
    </row>
    <row r="112" spans="1:9" x14ac:dyDescent="0.3">
      <c r="A112" s="105">
        <v>45444</v>
      </c>
      <c r="B112" s="116">
        <v>1025000</v>
      </c>
      <c r="C112" s="109">
        <f t="shared" ref="C112" si="80">B112-B100</f>
        <v>25000</v>
      </c>
      <c r="D112" s="107">
        <f t="shared" ref="D112" si="81">C112/B100</f>
        <v>2.5000000000000001E-2</v>
      </c>
      <c r="E112" s="177">
        <v>1506</v>
      </c>
      <c r="F112" s="114">
        <v>950000</v>
      </c>
      <c r="G112" s="109">
        <f t="shared" si="70"/>
        <v>-40000</v>
      </c>
      <c r="H112" s="107">
        <f t="shared" si="71"/>
        <v>-4.0404040404040407E-2</v>
      </c>
      <c r="I112" s="110">
        <v>1614</v>
      </c>
    </row>
    <row r="113" spans="1:9" x14ac:dyDescent="0.3">
      <c r="A113" s="105">
        <v>45474</v>
      </c>
      <c r="B113" s="116">
        <v>950000</v>
      </c>
      <c r="C113" s="109">
        <f t="shared" ref="C113:C118" si="82">B113-B101</f>
        <v>-40000</v>
      </c>
      <c r="D113" s="107">
        <f t="shared" ref="D113:D118" si="83">C113/B101</f>
        <v>-4.0404040404040407E-2</v>
      </c>
      <c r="E113" s="177">
        <v>1908</v>
      </c>
      <c r="F113" s="114">
        <v>950000</v>
      </c>
      <c r="G113" s="109">
        <f t="shared" ref="G113:G118" si="84">F113-F101</f>
        <v>-58000</v>
      </c>
      <c r="H113" s="107">
        <f t="shared" ref="H113:H118" si="85">G113/F101</f>
        <v>-5.7539682539682536E-2</v>
      </c>
      <c r="I113" s="110">
        <v>1997</v>
      </c>
    </row>
    <row r="114" spans="1:9" x14ac:dyDescent="0.3">
      <c r="A114" s="105">
        <v>45505</v>
      </c>
      <c r="B114" s="116">
        <v>952000</v>
      </c>
      <c r="C114" s="109">
        <f t="shared" si="82"/>
        <v>-48500</v>
      </c>
      <c r="D114" s="107">
        <f t="shared" si="83"/>
        <v>-4.847576211894053E-2</v>
      </c>
      <c r="E114" s="177">
        <v>1985</v>
      </c>
      <c r="F114" s="114">
        <v>950000</v>
      </c>
      <c r="G114" s="109">
        <f t="shared" si="84"/>
        <v>-38000</v>
      </c>
      <c r="H114" s="107">
        <f t="shared" si="85"/>
        <v>-3.8461538461538464E-2</v>
      </c>
      <c r="I114" s="110">
        <v>1974</v>
      </c>
    </row>
    <row r="115" spans="1:9" x14ac:dyDescent="0.3">
      <c r="A115" s="105">
        <v>45536</v>
      </c>
      <c r="B115" s="116">
        <v>970000</v>
      </c>
      <c r="C115" s="109">
        <f t="shared" si="82"/>
        <v>-52500</v>
      </c>
      <c r="D115" s="107">
        <f t="shared" si="83"/>
        <v>-5.1344743276283619E-2</v>
      </c>
      <c r="E115" s="177">
        <v>1980</v>
      </c>
      <c r="F115" s="114">
        <v>955000</v>
      </c>
      <c r="G115" s="109">
        <f t="shared" si="84"/>
        <v>-45000</v>
      </c>
      <c r="H115" s="107">
        <f t="shared" si="85"/>
        <v>-4.4999999999999998E-2</v>
      </c>
      <c r="I115" s="110">
        <v>2026</v>
      </c>
    </row>
    <row r="116" spans="1:9" x14ac:dyDescent="0.3">
      <c r="A116" s="105">
        <v>45566</v>
      </c>
      <c r="B116" s="116">
        <v>997000</v>
      </c>
      <c r="C116" s="109">
        <f t="shared" si="82"/>
        <v>-48000</v>
      </c>
      <c r="D116" s="107">
        <f t="shared" si="83"/>
        <v>-4.5933014354066985E-2</v>
      </c>
      <c r="E116" s="177">
        <v>2290</v>
      </c>
      <c r="F116" s="114">
        <v>955000</v>
      </c>
      <c r="G116" s="109">
        <f t="shared" si="84"/>
        <v>-36000</v>
      </c>
      <c r="H116" s="107">
        <f t="shared" si="85"/>
        <v>-3.6326942482341071E-2</v>
      </c>
      <c r="I116" s="110">
        <v>1919</v>
      </c>
    </row>
    <row r="117" spans="1:9" x14ac:dyDescent="0.3">
      <c r="A117" s="105">
        <v>45597</v>
      </c>
      <c r="B117" s="116">
        <v>1027000</v>
      </c>
      <c r="C117" s="109">
        <f t="shared" si="82"/>
        <v>-28000</v>
      </c>
      <c r="D117" s="107">
        <f t="shared" si="83"/>
        <v>-2.6540284360189573E-2</v>
      </c>
      <c r="E117" s="177">
        <v>2332</v>
      </c>
      <c r="F117" s="114">
        <v>1005000</v>
      </c>
      <c r="G117" s="109">
        <f t="shared" si="84"/>
        <v>-45000</v>
      </c>
      <c r="H117" s="107">
        <f t="shared" si="85"/>
        <v>-4.2857142857142858E-2</v>
      </c>
      <c r="I117" s="110">
        <v>2015</v>
      </c>
    </row>
    <row r="118" spans="1:9" x14ac:dyDescent="0.3">
      <c r="A118" s="105">
        <v>45627</v>
      </c>
      <c r="B118" s="116">
        <v>1000000</v>
      </c>
      <c r="C118" s="109">
        <f t="shared" si="82"/>
        <v>-45000</v>
      </c>
      <c r="D118" s="107">
        <f t="shared" si="83"/>
        <v>-4.3062200956937802E-2</v>
      </c>
      <c r="E118" s="177">
        <v>1845</v>
      </c>
      <c r="F118" s="114">
        <v>990000</v>
      </c>
      <c r="G118" s="109">
        <f t="shared" si="84"/>
        <v>-30000</v>
      </c>
      <c r="H118" s="107">
        <f t="shared" si="85"/>
        <v>-2.9411764705882353E-2</v>
      </c>
      <c r="I118" s="110">
        <v>1874</v>
      </c>
    </row>
    <row r="119" spans="1:9" x14ac:dyDescent="0.3">
      <c r="A119" s="105">
        <v>45658</v>
      </c>
      <c r="B119" s="116">
        <v>940000</v>
      </c>
      <c r="C119" s="109">
        <f t="shared" ref="C119:C121" si="86">B119-B107</f>
        <v>-37000</v>
      </c>
      <c r="D119" s="107">
        <f t="shared" ref="D119:D121" si="87">C119/B107</f>
        <v>-3.7871033776867964E-2</v>
      </c>
      <c r="E119" s="177">
        <v>1001</v>
      </c>
      <c r="F119" s="114">
        <v>960000</v>
      </c>
      <c r="G119" s="109">
        <f t="shared" ref="G119:G121" si="88">F119-F107</f>
        <v>10000</v>
      </c>
      <c r="H119" s="107">
        <f t="shared" ref="H119:H121" si="89">G119/F107</f>
        <v>1.0526315789473684E-2</v>
      </c>
      <c r="I119" s="110">
        <v>1195</v>
      </c>
    </row>
    <row r="120" spans="1:9" x14ac:dyDescent="0.3">
      <c r="A120" s="105">
        <v>45689</v>
      </c>
      <c r="B120" s="116">
        <v>1000000</v>
      </c>
      <c r="C120" s="109">
        <f t="shared" si="86"/>
        <v>-20000</v>
      </c>
      <c r="D120" s="107">
        <f t="shared" si="87"/>
        <v>-1.9607843137254902E-2</v>
      </c>
      <c r="E120" s="177">
        <v>1867</v>
      </c>
      <c r="F120" s="114">
        <v>1020000</v>
      </c>
      <c r="G120" s="109">
        <f t="shared" si="88"/>
        <v>-12000</v>
      </c>
      <c r="H120" s="107">
        <f t="shared" si="89"/>
        <v>-1.1627906976744186E-2</v>
      </c>
      <c r="I120" s="110">
        <v>2311</v>
      </c>
    </row>
    <row r="121" spans="1:9" x14ac:dyDescent="0.3">
      <c r="A121" s="105">
        <v>45717</v>
      </c>
      <c r="B121" s="116">
        <v>1040000</v>
      </c>
      <c r="C121" s="109">
        <f t="shared" si="86"/>
        <v>-30000</v>
      </c>
      <c r="D121" s="107">
        <f t="shared" si="87"/>
        <v>-2.8037383177570093E-2</v>
      </c>
      <c r="E121" s="177">
        <v>2428</v>
      </c>
      <c r="F121" s="114">
        <v>1035000</v>
      </c>
      <c r="G121" s="109">
        <f t="shared" si="88"/>
        <v>-12500</v>
      </c>
      <c r="H121" s="107">
        <f t="shared" si="89"/>
        <v>-1.1933174224343675E-2</v>
      </c>
      <c r="I121" s="110">
        <v>2849</v>
      </c>
    </row>
    <row r="122" spans="1:9" x14ac:dyDescent="0.3">
      <c r="A122" s="105">
        <v>45748</v>
      </c>
      <c r="B122" s="116">
        <v>1000000</v>
      </c>
      <c r="C122" s="109">
        <f t="shared" ref="C122" si="90">B122-B110</f>
        <v>-42000</v>
      </c>
      <c r="D122" s="107">
        <f t="shared" ref="D122" si="91">C122/B110</f>
        <v>-4.0307101727447218E-2</v>
      </c>
      <c r="E122" s="177">
        <v>2065</v>
      </c>
      <c r="F122" s="114">
        <v>1000000</v>
      </c>
      <c r="G122" s="109">
        <f t="shared" ref="G122" si="92">F122-F110</f>
        <v>4500</v>
      </c>
      <c r="H122" s="107">
        <f t="shared" ref="H122" si="93">G122/F110</f>
        <v>4.5203415369161224E-3</v>
      </c>
      <c r="I122" s="110">
        <v>2407</v>
      </c>
    </row>
    <row r="123" spans="1:9" x14ac:dyDescent="0.3">
      <c r="A123" s="105">
        <v>45778</v>
      </c>
      <c r="B123" s="116">
        <v>980000</v>
      </c>
      <c r="C123" s="109">
        <f t="shared" ref="C123" si="94">B123-B111</f>
        <v>-30000</v>
      </c>
      <c r="D123" s="107">
        <f t="shared" ref="D123" si="95">C123/B111</f>
        <v>-2.9702970297029702E-2</v>
      </c>
      <c r="E123" s="177">
        <v>2171</v>
      </c>
      <c r="F123" s="181">
        <v>970000</v>
      </c>
      <c r="G123" s="109">
        <f t="shared" ref="G123" si="96">F123-F111</f>
        <v>-31000</v>
      </c>
      <c r="H123" s="107">
        <f t="shared" ref="H123" si="97">G123/F111</f>
        <v>-3.0969030969030968E-2</v>
      </c>
      <c r="I123" s="180">
        <v>2440</v>
      </c>
    </row>
    <row r="124" spans="1:9" x14ac:dyDescent="0.3">
      <c r="A124" s="105">
        <v>45809</v>
      </c>
      <c r="B124" s="116">
        <v>990000</v>
      </c>
      <c r="C124" s="109">
        <f t="shared" ref="C124" si="98">B124-B112</f>
        <v>-35000</v>
      </c>
      <c r="D124" s="107">
        <f t="shared" ref="D124" si="99">C124/B112</f>
        <v>-3.4146341463414637E-2</v>
      </c>
      <c r="E124" s="177">
        <v>1821</v>
      </c>
      <c r="F124" s="181">
        <v>970000</v>
      </c>
      <c r="G124" s="109">
        <f t="shared" ref="G124" si="100">F124-F112</f>
        <v>20000</v>
      </c>
      <c r="H124" s="107">
        <f t="shared" ref="H124" si="101">G124/F112</f>
        <v>2.1052631578947368E-2</v>
      </c>
      <c r="I124" s="180">
        <v>2269</v>
      </c>
    </row>
    <row r="125" spans="1:9" x14ac:dyDescent="0.3">
      <c r="A125" s="105">
        <v>45839</v>
      </c>
      <c r="B125" s="116">
        <v>970000</v>
      </c>
      <c r="C125" s="109">
        <f t="shared" ref="C125" si="102">B125-B113</f>
        <v>20000</v>
      </c>
      <c r="D125" s="107">
        <f t="shared" ref="D125" si="103">C125/B113</f>
        <v>2.1052631578947368E-2</v>
      </c>
      <c r="E125" s="177">
        <v>2035</v>
      </c>
      <c r="F125" s="181">
        <v>950000</v>
      </c>
      <c r="G125" s="109">
        <f t="shared" ref="G125" si="104">F125-F113</f>
        <v>0</v>
      </c>
      <c r="H125" s="107">
        <f t="shared" ref="H125" si="105">G125/F113</f>
        <v>0</v>
      </c>
      <c r="I125" s="180">
        <v>2284</v>
      </c>
    </row>
    <row r="126" spans="1:9" ht="13" customHeight="1" x14ac:dyDescent="0.3">
      <c r="A126" s="105">
        <v>45870</v>
      </c>
      <c r="B126" s="116">
        <v>950000</v>
      </c>
      <c r="C126" s="109">
        <f t="shared" ref="C126" si="106">B126-B114</f>
        <v>-2000</v>
      </c>
      <c r="D126" s="107">
        <f t="shared" ref="D126" si="107">C126/B114</f>
        <v>-2.1008403361344537E-3</v>
      </c>
      <c r="E126" s="177">
        <v>1893</v>
      </c>
      <c r="F126" s="181">
        <v>930000</v>
      </c>
      <c r="G126" s="109">
        <f t="shared" ref="G126" si="108">F126-F114</f>
        <v>-20000</v>
      </c>
      <c r="H126" s="107">
        <f t="shared" ref="H126" si="109">G126/F114</f>
        <v>-2.1052631578947368E-2</v>
      </c>
      <c r="I126" s="180">
        <v>2072</v>
      </c>
    </row>
    <row r="127" spans="1:9" ht="13" customHeight="1" x14ac:dyDescent="0.3">
      <c r="A127" s="105">
        <v>45901</v>
      </c>
      <c r="B127" s="116">
        <v>975000</v>
      </c>
      <c r="C127" s="109">
        <f t="shared" ref="C127" si="110">B127-B115</f>
        <v>5000</v>
      </c>
      <c r="D127" s="107">
        <f t="shared" ref="D127" si="111">C127/B115</f>
        <v>5.1546391752577319E-3</v>
      </c>
      <c r="E127" s="177">
        <v>2041</v>
      </c>
      <c r="F127" s="181">
        <v>955000</v>
      </c>
      <c r="G127" s="109">
        <f t="shared" ref="G127" si="112">F127-F115</f>
        <v>0</v>
      </c>
      <c r="H127" s="107">
        <f t="shared" ref="H127" si="113">G127/F115</f>
        <v>0</v>
      </c>
      <c r="I127" s="180">
        <v>2225</v>
      </c>
    </row>
    <row r="128" spans="1:9" ht="13" customHeight="1" x14ac:dyDescent="0.3">
      <c r="A128" s="105">
        <v>45931</v>
      </c>
      <c r="B128" s="116">
        <v>1033000</v>
      </c>
      <c r="C128" s="109">
        <f t="shared" ref="C128:C130" si="114">B128-B116</f>
        <v>36000</v>
      </c>
      <c r="D128" s="107">
        <f t="shared" ref="D128:D130" si="115">C128/B116</f>
        <v>3.6108324974924777E-2</v>
      </c>
      <c r="E128" s="177">
        <v>2364</v>
      </c>
      <c r="F128" s="181">
        <v>980000</v>
      </c>
      <c r="G128" s="109">
        <f t="shared" ref="G128:G130" si="116">F128-F116</f>
        <v>25000</v>
      </c>
      <c r="H128" s="107">
        <f t="shared" ref="H128:H130" si="117">G128/F116</f>
        <v>2.6178010471204188E-2</v>
      </c>
      <c r="I128" s="180">
        <v>2539</v>
      </c>
    </row>
    <row r="129" spans="1:9" x14ac:dyDescent="0.3">
      <c r="A129" s="105">
        <v>45962</v>
      </c>
      <c r="B129" s="116">
        <v>1033000</v>
      </c>
      <c r="C129" s="109">
        <f t="shared" si="114"/>
        <v>6000</v>
      </c>
      <c r="D129" s="107">
        <f t="shared" si="115"/>
        <v>5.8422590068159686E-3</v>
      </c>
      <c r="E129" s="177">
        <v>2330</v>
      </c>
      <c r="F129" s="181">
        <v>1000000</v>
      </c>
      <c r="G129" s="109">
        <f t="shared" si="116"/>
        <v>-5000</v>
      </c>
      <c r="H129" s="107">
        <f t="shared" si="117"/>
        <v>-4.9751243781094526E-3</v>
      </c>
      <c r="I129" s="180">
        <v>2570</v>
      </c>
    </row>
    <row r="130" spans="1:9" x14ac:dyDescent="0.3">
      <c r="A130" s="105">
        <v>45992</v>
      </c>
      <c r="B130" s="116">
        <v>1010000</v>
      </c>
      <c r="C130" s="109">
        <f t="shared" si="114"/>
        <v>10000</v>
      </c>
      <c r="D130" s="107">
        <f t="shared" si="115"/>
        <v>0.01</v>
      </c>
      <c r="E130" s="177">
        <v>2047</v>
      </c>
      <c r="F130" s="181">
        <v>980000</v>
      </c>
      <c r="G130" s="109">
        <f t="shared" si="116"/>
        <v>-10000</v>
      </c>
      <c r="H130" s="107">
        <f t="shared" si="117"/>
        <v>-1.0101010101010102E-2</v>
      </c>
      <c r="I130" s="180">
        <v>1796</v>
      </c>
    </row>
    <row r="131" spans="1:9" x14ac:dyDescent="0.3">
      <c r="A131" s="105">
        <v>46023</v>
      </c>
      <c r="B131" s="116">
        <v>950000</v>
      </c>
      <c r="C131" s="109">
        <f t="shared" ref="C131:C132" si="118">B131-B119</f>
        <v>10000</v>
      </c>
      <c r="D131" s="107">
        <f t="shared" ref="D131:D132" si="119">C131/B119</f>
        <v>1.0638297872340425E-2</v>
      </c>
      <c r="E131" s="177">
        <v>1067</v>
      </c>
      <c r="F131" s="181">
        <v>905000</v>
      </c>
      <c r="G131" s="109">
        <f t="shared" ref="G131:G132" si="120">F131-F119</f>
        <v>-55000</v>
      </c>
      <c r="H131" s="107">
        <f t="shared" ref="H131:H132" si="121">G131/F119</f>
        <v>-5.7291666666666664E-2</v>
      </c>
      <c r="I131" s="180">
        <v>797</v>
      </c>
    </row>
    <row r="132" spans="1:9" x14ac:dyDescent="0.3">
      <c r="A132" s="105">
        <v>46054</v>
      </c>
      <c r="B132" s="116">
        <v>1014000</v>
      </c>
      <c r="C132" s="109">
        <f t="shared" si="118"/>
        <v>14000</v>
      </c>
      <c r="D132" s="107">
        <f t="shared" si="119"/>
        <v>1.4E-2</v>
      </c>
      <c r="E132" s="177">
        <v>1943</v>
      </c>
      <c r="F132" s="181">
        <v>978000</v>
      </c>
      <c r="G132" s="109">
        <f t="shared" si="120"/>
        <v>-42000</v>
      </c>
      <c r="H132" s="107">
        <f t="shared" si="121"/>
        <v>-4.1176470588235294E-2</v>
      </c>
      <c r="I132" s="180">
        <v>403</v>
      </c>
    </row>
  </sheetData>
  <conditionalFormatting sqref="C14:C132">
    <cfRule type="colorScale" priority="24">
      <colorScale>
        <cfvo type="min"/>
        <cfvo type="num" val="0"/>
        <cfvo type="max"/>
        <color rgb="FFF8696B"/>
        <color rgb="FFFCFCFF"/>
        <color rgb="FF63BE7B"/>
      </colorScale>
    </cfRule>
  </conditionalFormatting>
  <conditionalFormatting sqref="D14:D132">
    <cfRule type="colorScale" priority="25">
      <colorScale>
        <cfvo type="min"/>
        <cfvo type="num" val="0"/>
        <cfvo type="max"/>
        <color rgb="FFF8696B"/>
        <color rgb="FFFCFCFF"/>
        <color rgb="FF63BE7B"/>
      </colorScale>
    </cfRule>
  </conditionalFormatting>
  <conditionalFormatting sqref="E14:E132">
    <cfRule type="colorScale" priority="1">
      <colorScale>
        <cfvo type="min"/>
        <cfvo type="max"/>
        <color rgb="FFFCFCFF"/>
        <color rgb="FF63BE7B"/>
      </colorScale>
    </cfRule>
  </conditionalFormatting>
  <conditionalFormatting sqref="G14:G132">
    <cfRule type="colorScale" priority="26">
      <colorScale>
        <cfvo type="min"/>
        <cfvo type="num" val="0"/>
        <cfvo type="max"/>
        <color rgb="FFF8696B"/>
        <color rgb="FFFCFCFF"/>
        <color rgb="FF63BE7B"/>
      </colorScale>
    </cfRule>
  </conditionalFormatting>
  <conditionalFormatting sqref="H14:H132">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2026-03-27T01:07:34Z</dcterms:modified>
</cp:coreProperties>
</file>